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Korisnik\OneDrive\Radna površina\gradska knjižnica\"/>
    </mc:Choice>
  </mc:AlternateContent>
  <xr:revisionPtr revIDLastSave="0" documentId="13_ncr:1_{8AAAA651-0DD1-401A-80D8-889994C27CC5}"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08" yWindow="-108" windowWidth="23256" windowHeight="12576"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7" i="9" l="1"/>
  <c r="J1447" i="9"/>
  <c r="F317" i="9"/>
  <c r="F316" i="9"/>
  <c r="F315" i="9"/>
  <c r="F314" i="9" s="1"/>
  <c r="F313" i="9"/>
  <c r="F312" i="9"/>
  <c r="F311" i="9"/>
  <c r="F310" i="9"/>
  <c r="F309" i="9"/>
  <c r="H308" i="9"/>
  <c r="E308" i="9" s="1"/>
  <c r="B308" i="9" s="1"/>
  <c r="G308" i="9"/>
  <c r="F308" i="9"/>
  <c r="F307" i="9"/>
  <c r="H306" i="9"/>
  <c r="G306" i="9"/>
  <c r="E306" i="9" s="1"/>
  <c r="F306" i="9"/>
  <c r="H305" i="9"/>
  <c r="G305" i="9"/>
  <c r="E305" i="9" s="1"/>
  <c r="B305" i="9" s="1"/>
  <c r="F305" i="9"/>
  <c r="H304" i="9"/>
  <c r="E304" i="9" s="1"/>
  <c r="B304" i="9" s="1"/>
  <c r="G304" i="9"/>
  <c r="F304" i="9"/>
  <c r="H303" i="9"/>
  <c r="G303" i="9"/>
  <c r="F303" i="9"/>
  <c r="E303" i="9"/>
  <c r="B303" i="9" s="1"/>
  <c r="H302" i="9"/>
  <c r="G302" i="9"/>
  <c r="F302" i="9"/>
  <c r="H301" i="9"/>
  <c r="G301" i="9"/>
  <c r="E301" i="9" s="1"/>
  <c r="B301" i="9" s="1"/>
  <c r="F301" i="9"/>
  <c r="H300" i="9"/>
  <c r="G300" i="9"/>
  <c r="F300" i="9"/>
  <c r="H299" i="9"/>
  <c r="G299" i="9"/>
  <c r="F299" i="9"/>
  <c r="E299" i="9"/>
  <c r="B299" i="9" s="1"/>
  <c r="H298" i="9"/>
  <c r="G298" i="9"/>
  <c r="E298" i="9" s="1"/>
  <c r="F298" i="9"/>
  <c r="H297" i="9"/>
  <c r="G297" i="9"/>
  <c r="F297" i="9"/>
  <c r="H296" i="9"/>
  <c r="E296" i="9" s="1"/>
  <c r="B296" i="9" s="1"/>
  <c r="G296" i="9"/>
  <c r="F296" i="9"/>
  <c r="H295" i="9"/>
  <c r="G295" i="9"/>
  <c r="E295" i="9" s="1"/>
  <c r="B295" i="9" s="1"/>
  <c r="F295" i="9"/>
  <c r="H294" i="9"/>
  <c r="G294" i="9"/>
  <c r="E294" i="9" s="1"/>
  <c r="F294" i="9"/>
  <c r="H293" i="9"/>
  <c r="G293" i="9"/>
  <c r="F293" i="9"/>
  <c r="H292" i="9"/>
  <c r="G292" i="9"/>
  <c r="F292" i="9"/>
  <c r="H291" i="9"/>
  <c r="G291" i="9"/>
  <c r="F291" i="9"/>
  <c r="E291" i="9"/>
  <c r="B291" i="9" s="1"/>
  <c r="F290" i="9"/>
  <c r="F289" i="9"/>
  <c r="H288" i="9"/>
  <c r="E288" i="9" s="1"/>
  <c r="G288" i="9"/>
  <c r="F288" i="9"/>
  <c r="B288" i="9"/>
  <c r="H287" i="9"/>
  <c r="E287" i="9" s="1"/>
  <c r="B287" i="9" s="1"/>
  <c r="G287" i="9"/>
  <c r="F287" i="9"/>
  <c r="H286" i="9"/>
  <c r="G286" i="9"/>
  <c r="F286" i="9"/>
  <c r="H285" i="9"/>
  <c r="G285" i="9"/>
  <c r="F285" i="9"/>
  <c r="F284" i="9"/>
  <c r="H283" i="9"/>
  <c r="E283" i="9" s="1"/>
  <c r="G283" i="9"/>
  <c r="F283" i="9"/>
  <c r="B283" i="9"/>
  <c r="H282" i="9"/>
  <c r="G282" i="9"/>
  <c r="F282" i="9"/>
  <c r="E282" i="9"/>
  <c r="B282" i="9" s="1"/>
  <c r="H281" i="9"/>
  <c r="G281" i="9"/>
  <c r="F281" i="9"/>
  <c r="F280" i="9"/>
  <c r="F279" i="9"/>
  <c r="F278" i="9"/>
  <c r="F277" i="9"/>
  <c r="F276" i="9"/>
  <c r="L275" i="9"/>
  <c r="F275" i="9" s="1"/>
  <c r="H275" i="9"/>
  <c r="F274" i="9"/>
  <c r="I273" i="9"/>
  <c r="E273" i="9" s="1"/>
  <c r="B273" i="9" s="1"/>
  <c r="H273" i="9"/>
  <c r="F273" i="9"/>
  <c r="E272" i="9"/>
  <c r="M271" i="9"/>
  <c r="L271" i="9"/>
  <c r="F271" i="9" s="1"/>
  <c r="E271" i="9"/>
  <c r="M270" i="9"/>
  <c r="L270" i="9"/>
  <c r="E270" i="9"/>
  <c r="M269" i="9"/>
  <c r="L269" i="9"/>
  <c r="F269" i="9" s="1"/>
  <c r="E269" i="9"/>
  <c r="B269" i="9" s="1"/>
  <c r="M268" i="9"/>
  <c r="L268" i="9"/>
  <c r="F268" i="9"/>
  <c r="E268" i="9"/>
  <c r="B268" i="9" s="1"/>
  <c r="M267" i="9"/>
  <c r="L267" i="9"/>
  <c r="F267" i="9" s="1"/>
  <c r="E267" i="9"/>
  <c r="M266" i="9"/>
  <c r="L266" i="9"/>
  <c r="E266" i="9"/>
  <c r="M265" i="9"/>
  <c r="L265" i="9"/>
  <c r="F265" i="9" s="1"/>
  <c r="E265" i="9"/>
  <c r="B265" i="9" s="1"/>
  <c r="M264" i="9"/>
  <c r="L264" i="9"/>
  <c r="F264" i="9"/>
  <c r="B264" i="9" s="1"/>
  <c r="E264" i="9"/>
  <c r="M263" i="9"/>
  <c r="L263" i="9"/>
  <c r="F263" i="9" s="1"/>
  <c r="E263" i="9"/>
  <c r="M262" i="9"/>
  <c r="F262" i="9" s="1"/>
  <c r="B262" i="9" s="1"/>
  <c r="L262" i="9"/>
  <c r="E262" i="9"/>
  <c r="M261" i="9"/>
  <c r="L261" i="9"/>
  <c r="F261" i="9" s="1"/>
  <c r="E261" i="9"/>
  <c r="B261" i="9" s="1"/>
  <c r="M260" i="9"/>
  <c r="L260" i="9"/>
  <c r="F260" i="9"/>
  <c r="B260" i="9" s="1"/>
  <c r="E260" i="9"/>
  <c r="M259" i="9"/>
  <c r="L259" i="9"/>
  <c r="F259" i="9" s="1"/>
  <c r="E259" i="9"/>
  <c r="M258" i="9"/>
  <c r="F258" i="9" s="1"/>
  <c r="B258" i="9" s="1"/>
  <c r="L258" i="9"/>
  <c r="E258" i="9"/>
  <c r="M257" i="9"/>
  <c r="L257" i="9"/>
  <c r="F257" i="9" s="1"/>
  <c r="E257" i="9"/>
  <c r="B257" i="9" s="1"/>
  <c r="M256" i="9"/>
  <c r="L256" i="9"/>
  <c r="F256" i="9"/>
  <c r="B256" i="9" s="1"/>
  <c r="E256" i="9"/>
  <c r="M255" i="9"/>
  <c r="L255" i="9"/>
  <c r="F255" i="9" s="1"/>
  <c r="E255" i="9"/>
  <c r="M254" i="9"/>
  <c r="L254" i="9"/>
  <c r="E254" i="9"/>
  <c r="M253" i="9"/>
  <c r="L253" i="9"/>
  <c r="F253" i="9" s="1"/>
  <c r="E253" i="9"/>
  <c r="B253" i="9" s="1"/>
  <c r="M252" i="9"/>
  <c r="L252" i="9"/>
  <c r="F252" i="9"/>
  <c r="B252" i="9" s="1"/>
  <c r="E252" i="9"/>
  <c r="M251" i="9"/>
  <c r="L251" i="9"/>
  <c r="F251" i="9" s="1"/>
  <c r="E251" i="9"/>
  <c r="M250" i="9"/>
  <c r="L250" i="9"/>
  <c r="E250" i="9"/>
  <c r="M249" i="9"/>
  <c r="L249" i="9"/>
  <c r="F249" i="9" s="1"/>
  <c r="E249" i="9"/>
  <c r="B249" i="9" s="1"/>
  <c r="M248" i="9"/>
  <c r="L248" i="9"/>
  <c r="F248" i="9"/>
  <c r="B248" i="9" s="1"/>
  <c r="E248" i="9"/>
  <c r="M247" i="9"/>
  <c r="L247" i="9"/>
  <c r="F247" i="9" s="1"/>
  <c r="E247" i="9"/>
  <c r="M246" i="9"/>
  <c r="L246" i="9"/>
  <c r="E246" i="9"/>
  <c r="M245" i="9"/>
  <c r="L245" i="9"/>
  <c r="F245" i="9" s="1"/>
  <c r="E245" i="9"/>
  <c r="B245" i="9" s="1"/>
  <c r="M244" i="9"/>
  <c r="F244" i="9" s="1"/>
  <c r="B244" i="9" s="1"/>
  <c r="L244" i="9"/>
  <c r="E244" i="9"/>
  <c r="M243" i="9"/>
  <c r="L243" i="9"/>
  <c r="F243" i="9" s="1"/>
  <c r="E243" i="9"/>
  <c r="B243" i="9" s="1"/>
  <c r="M242" i="9"/>
  <c r="F242" i="9" s="1"/>
  <c r="B242" i="9" s="1"/>
  <c r="L242" i="9"/>
  <c r="E242" i="9"/>
  <c r="M241" i="9"/>
  <c r="L241" i="9"/>
  <c r="F241" i="9" s="1"/>
  <c r="E241" i="9"/>
  <c r="B241" i="9" s="1"/>
  <c r="M240" i="9"/>
  <c r="F240" i="9" s="1"/>
  <c r="B240" i="9" s="1"/>
  <c r="L240" i="9"/>
  <c r="E240" i="9"/>
  <c r="M239" i="9"/>
  <c r="L239" i="9"/>
  <c r="F239" i="9" s="1"/>
  <c r="E239" i="9"/>
  <c r="B239" i="9" s="1"/>
  <c r="M238" i="9"/>
  <c r="F238" i="9" s="1"/>
  <c r="B238" i="9" s="1"/>
  <c r="L238" i="9"/>
  <c r="E238" i="9"/>
  <c r="M237" i="9"/>
  <c r="L237" i="9"/>
  <c r="F237" i="9" s="1"/>
  <c r="E237" i="9"/>
  <c r="B237" i="9" s="1"/>
  <c r="M236" i="9"/>
  <c r="F236" i="9" s="1"/>
  <c r="B236" i="9" s="1"/>
  <c r="L236" i="9"/>
  <c r="E236" i="9"/>
  <c r="M235" i="9"/>
  <c r="L235" i="9"/>
  <c r="F235" i="9" s="1"/>
  <c r="E235" i="9"/>
  <c r="B235" i="9" s="1"/>
  <c r="M234" i="9"/>
  <c r="F234" i="9" s="1"/>
  <c r="B234" i="9" s="1"/>
  <c r="L234" i="9"/>
  <c r="E234" i="9"/>
  <c r="M233" i="9"/>
  <c r="L233" i="9"/>
  <c r="F233" i="9" s="1"/>
  <c r="E233" i="9"/>
  <c r="B233" i="9" s="1"/>
  <c r="M232" i="9"/>
  <c r="F232" i="9" s="1"/>
  <c r="B232" i="9" s="1"/>
  <c r="L232" i="9"/>
  <c r="E232" i="9"/>
  <c r="M231" i="9"/>
  <c r="L231" i="9"/>
  <c r="F231" i="9" s="1"/>
  <c r="E231" i="9"/>
  <c r="B231" i="9" s="1"/>
  <c r="M230" i="9"/>
  <c r="F230" i="9" s="1"/>
  <c r="B230" i="9" s="1"/>
  <c r="L230" i="9"/>
  <c r="E230" i="9"/>
  <c r="M229" i="9"/>
  <c r="L229" i="9"/>
  <c r="F229" i="9" s="1"/>
  <c r="E229" i="9"/>
  <c r="B229" i="9" s="1"/>
  <c r="M228" i="9"/>
  <c r="F228" i="9" s="1"/>
  <c r="B228" i="9" s="1"/>
  <c r="L228" i="9"/>
  <c r="E228" i="9"/>
  <c r="M227" i="9"/>
  <c r="L227" i="9"/>
  <c r="F227" i="9" s="1"/>
  <c r="E227" i="9"/>
  <c r="B227" i="9" s="1"/>
  <c r="M226" i="9"/>
  <c r="F226" i="9" s="1"/>
  <c r="B226" i="9" s="1"/>
  <c r="L226" i="9"/>
  <c r="E226" i="9"/>
  <c r="M225" i="9"/>
  <c r="L225" i="9"/>
  <c r="F225" i="9" s="1"/>
  <c r="E225" i="9"/>
  <c r="B225" i="9" s="1"/>
  <c r="M224" i="9"/>
  <c r="F224" i="9" s="1"/>
  <c r="B224" i="9" s="1"/>
  <c r="L224" i="9"/>
  <c r="E224" i="9"/>
  <c r="M223" i="9"/>
  <c r="L223" i="9"/>
  <c r="F223" i="9" s="1"/>
  <c r="E223" i="9"/>
  <c r="B223" i="9" s="1"/>
  <c r="M222" i="9"/>
  <c r="F222" i="9" s="1"/>
  <c r="B222" i="9" s="1"/>
  <c r="L222" i="9"/>
  <c r="E222" i="9"/>
  <c r="M221" i="9"/>
  <c r="L221" i="9"/>
  <c r="F221" i="9" s="1"/>
  <c r="E221" i="9"/>
  <c r="B221" i="9" s="1"/>
  <c r="M220" i="9"/>
  <c r="F220" i="9" s="1"/>
  <c r="B220" i="9" s="1"/>
  <c r="L220" i="9"/>
  <c r="E220" i="9"/>
  <c r="M219" i="9"/>
  <c r="L219" i="9"/>
  <c r="F219" i="9" s="1"/>
  <c r="E219" i="9"/>
  <c r="B219" i="9" s="1"/>
  <c r="M218" i="9"/>
  <c r="F218" i="9" s="1"/>
  <c r="B218" i="9" s="1"/>
  <c r="L218" i="9"/>
  <c r="E218" i="9"/>
  <c r="M217" i="9"/>
  <c r="L217" i="9"/>
  <c r="E217" i="9"/>
  <c r="M216" i="9"/>
  <c r="F216" i="9" s="1"/>
  <c r="B216" i="9" s="1"/>
  <c r="L216" i="9"/>
  <c r="E216" i="9"/>
  <c r="M215" i="9"/>
  <c r="L215" i="9"/>
  <c r="E215" i="9"/>
  <c r="M214" i="9"/>
  <c r="F214" i="9" s="1"/>
  <c r="B214" i="9" s="1"/>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s="1"/>
  <c r="H159" i="9"/>
  <c r="G159" i="9"/>
  <c r="E159" i="9" s="1"/>
  <c r="B159" i="9" s="1"/>
  <c r="F159" i="9"/>
  <c r="H158" i="9"/>
  <c r="G158" i="9"/>
  <c r="E158" i="9" s="1"/>
  <c r="B158" i="9" s="1"/>
  <c r="F158" i="9"/>
  <c r="H157" i="9"/>
  <c r="G157" i="9"/>
  <c r="F157" i="9"/>
  <c r="E157" i="9"/>
  <c r="B157" i="9" s="1"/>
  <c r="H156" i="9"/>
  <c r="G156" i="9"/>
  <c r="F156" i="9"/>
  <c r="E156" i="9"/>
  <c r="B156" i="9" s="1"/>
  <c r="H155" i="9"/>
  <c r="G155" i="9"/>
  <c r="E155" i="9" s="1"/>
  <c r="B155" i="9" s="1"/>
  <c r="F155" i="9"/>
  <c r="H154" i="9"/>
  <c r="G154" i="9"/>
  <c r="E154" i="9" s="1"/>
  <c r="B154" i="9" s="1"/>
  <c r="F154" i="9"/>
  <c r="H153" i="9"/>
  <c r="E153" i="9" s="1"/>
  <c r="B153" i="9" s="1"/>
  <c r="G153" i="9"/>
  <c r="F153" i="9"/>
  <c r="H152" i="9"/>
  <c r="G152" i="9"/>
  <c r="F152" i="9"/>
  <c r="E152" i="9"/>
  <c r="B152" i="9" s="1"/>
  <c r="H151" i="9"/>
  <c r="G151" i="9"/>
  <c r="E151" i="9" s="1"/>
  <c r="B151" i="9" s="1"/>
  <c r="F151" i="9"/>
  <c r="H150" i="9"/>
  <c r="G150" i="9"/>
  <c r="E150" i="9" s="1"/>
  <c r="B150" i="9" s="1"/>
  <c r="F150" i="9"/>
  <c r="H149" i="9"/>
  <c r="E149" i="9" s="1"/>
  <c r="B149" i="9" s="1"/>
  <c r="G149" i="9"/>
  <c r="F149" i="9"/>
  <c r="H148" i="9"/>
  <c r="G148" i="9"/>
  <c r="F148" i="9"/>
  <c r="E148" i="9"/>
  <c r="B148" i="9" s="1"/>
  <c r="H147" i="9"/>
  <c r="G147" i="9"/>
  <c r="E147" i="9" s="1"/>
  <c r="B147" i="9" s="1"/>
  <c r="F147" i="9"/>
  <c r="H146" i="9"/>
  <c r="G146" i="9"/>
  <c r="E146" i="9" s="1"/>
  <c r="B146" i="9" s="1"/>
  <c r="F146" i="9"/>
  <c r="H145" i="9"/>
  <c r="E145" i="9" s="1"/>
  <c r="B145" i="9" s="1"/>
  <c r="G145" i="9"/>
  <c r="F145" i="9"/>
  <c r="H144" i="9"/>
  <c r="G144" i="9"/>
  <c r="F144" i="9"/>
  <c r="E144" i="9"/>
  <c r="B144" i="9" s="1"/>
  <c r="F143" i="9"/>
  <c r="H142" i="9"/>
  <c r="G142" i="9"/>
  <c r="E142" i="9" s="1"/>
  <c r="F142" i="9"/>
  <c r="B142" i="9"/>
  <c r="H141" i="9"/>
  <c r="G141" i="9"/>
  <c r="F141" i="9"/>
  <c r="E141" i="9"/>
  <c r="B141" i="9" s="1"/>
  <c r="H140" i="9"/>
  <c r="G140" i="9"/>
  <c r="F140" i="9"/>
  <c r="E140" i="9"/>
  <c r="H139" i="9"/>
  <c r="G139" i="9"/>
  <c r="E139" i="9" s="1"/>
  <c r="F139" i="9"/>
  <c r="H138" i="9"/>
  <c r="G138" i="9"/>
  <c r="E138" i="9" s="1"/>
  <c r="F138" i="9"/>
  <c r="B138" i="9"/>
  <c r="H137" i="9"/>
  <c r="G137" i="9"/>
  <c r="F137" i="9"/>
  <c r="E137" i="9"/>
  <c r="B137" i="9" s="1"/>
  <c r="H136" i="9"/>
  <c r="G136" i="9"/>
  <c r="F136" i="9"/>
  <c r="E136" i="9"/>
  <c r="H135" i="9"/>
  <c r="G135" i="9"/>
  <c r="E135" i="9" s="1"/>
  <c r="F135" i="9"/>
  <c r="H134" i="9"/>
  <c r="G134" i="9"/>
  <c r="E134" i="9" s="1"/>
  <c r="F134" i="9"/>
  <c r="B134" i="9"/>
  <c r="H133" i="9"/>
  <c r="G133" i="9"/>
  <c r="F133" i="9"/>
  <c r="E133" i="9"/>
  <c r="B133" i="9" s="1"/>
  <c r="H132" i="9"/>
  <c r="G132" i="9"/>
  <c r="F132" i="9"/>
  <c r="E132" i="9"/>
  <c r="H131" i="9"/>
  <c r="G131" i="9"/>
  <c r="E131" i="9" s="1"/>
  <c r="F131" i="9"/>
  <c r="H130" i="9"/>
  <c r="G130" i="9"/>
  <c r="E130" i="9" s="1"/>
  <c r="F130" i="9"/>
  <c r="B130" i="9"/>
  <c r="H129" i="9"/>
  <c r="G129" i="9"/>
  <c r="F129" i="9"/>
  <c r="E129" i="9"/>
  <c r="B129" i="9" s="1"/>
  <c r="H128" i="9"/>
  <c r="G128" i="9"/>
  <c r="F128" i="9"/>
  <c r="E128" i="9"/>
  <c r="H127" i="9"/>
  <c r="G127" i="9"/>
  <c r="E127" i="9" s="1"/>
  <c r="F127" i="9"/>
  <c r="H126" i="9"/>
  <c r="G126" i="9"/>
  <c r="E126" i="9" s="1"/>
  <c r="F126" i="9"/>
  <c r="B126" i="9"/>
  <c r="H125" i="9"/>
  <c r="G125" i="9"/>
  <c r="F125" i="9"/>
  <c r="E125" i="9"/>
  <c r="B125" i="9" s="1"/>
  <c r="H124" i="9"/>
  <c r="G124" i="9"/>
  <c r="F124" i="9"/>
  <c r="E124" i="9"/>
  <c r="H123" i="9"/>
  <c r="G123" i="9"/>
  <c r="E123" i="9" s="1"/>
  <c r="F123" i="9"/>
  <c r="H122" i="9"/>
  <c r="G122" i="9"/>
  <c r="E122" i="9" s="1"/>
  <c r="F122" i="9"/>
  <c r="B122" i="9"/>
  <c r="H121" i="9"/>
  <c r="G121" i="9"/>
  <c r="F121" i="9"/>
  <c r="E121" i="9"/>
  <c r="B121" i="9" s="1"/>
  <c r="H120" i="9"/>
  <c r="G120" i="9"/>
  <c r="E120" i="9" s="1"/>
  <c r="B120" i="9" s="1"/>
  <c r="F120" i="9"/>
  <c r="H119" i="9"/>
  <c r="G119" i="9"/>
  <c r="E119" i="9" s="1"/>
  <c r="B119" i="9" s="1"/>
  <c r="F119" i="9"/>
  <c r="H118" i="9"/>
  <c r="E118" i="9" s="1"/>
  <c r="G118" i="9"/>
  <c r="F118" i="9"/>
  <c r="B118" i="9"/>
  <c r="H117" i="9"/>
  <c r="G117" i="9"/>
  <c r="F117" i="9"/>
  <c r="E117" i="9"/>
  <c r="B117" i="9" s="1"/>
  <c r="H116" i="9"/>
  <c r="G116" i="9"/>
  <c r="E116" i="9" s="1"/>
  <c r="B116" i="9" s="1"/>
  <c r="F116" i="9"/>
  <c r="H115" i="9"/>
  <c r="G115" i="9"/>
  <c r="E115" i="9" s="1"/>
  <c r="B115" i="9" s="1"/>
  <c r="F115" i="9"/>
  <c r="H114" i="9"/>
  <c r="E114" i="9" s="1"/>
  <c r="G114" i="9"/>
  <c r="F114" i="9"/>
  <c r="B114" i="9"/>
  <c r="H113" i="9"/>
  <c r="G113" i="9"/>
  <c r="F113" i="9"/>
  <c r="E113" i="9"/>
  <c r="B113" i="9" s="1"/>
  <c r="H112" i="9"/>
  <c r="G112" i="9"/>
  <c r="E112" i="9" s="1"/>
  <c r="B112" i="9" s="1"/>
  <c r="F112" i="9"/>
  <c r="H111" i="9"/>
  <c r="G111" i="9"/>
  <c r="E111" i="9" s="1"/>
  <c r="B111" i="9" s="1"/>
  <c r="F111" i="9"/>
  <c r="H110" i="9"/>
  <c r="E110" i="9" s="1"/>
  <c r="G110" i="9"/>
  <c r="F110" i="9"/>
  <c r="B110" i="9"/>
  <c r="H109" i="9"/>
  <c r="G109" i="9"/>
  <c r="F109" i="9"/>
  <c r="E109" i="9"/>
  <c r="B109" i="9" s="1"/>
  <c r="H108" i="9"/>
  <c r="G108" i="9"/>
  <c r="E108" i="9" s="1"/>
  <c r="B108" i="9" s="1"/>
  <c r="F108" i="9"/>
  <c r="H107" i="9"/>
  <c r="G107" i="9"/>
  <c r="E107" i="9" s="1"/>
  <c r="B107" i="9" s="1"/>
  <c r="F107" i="9"/>
  <c r="H106" i="9"/>
  <c r="E106" i="9" s="1"/>
  <c r="G106" i="9"/>
  <c r="F106" i="9"/>
  <c r="B106" i="9"/>
  <c r="H105" i="9"/>
  <c r="G105" i="9"/>
  <c r="F105" i="9"/>
  <c r="E105" i="9"/>
  <c r="B105" i="9" s="1"/>
  <c r="H104" i="9"/>
  <c r="G104" i="9"/>
  <c r="E104" i="9" s="1"/>
  <c r="B104" i="9" s="1"/>
  <c r="F104" i="9"/>
  <c r="H103" i="9"/>
  <c r="G103" i="9"/>
  <c r="E103" i="9" s="1"/>
  <c r="B103" i="9" s="1"/>
  <c r="F103" i="9"/>
  <c r="H102" i="9"/>
  <c r="E102" i="9" s="1"/>
  <c r="G102" i="9"/>
  <c r="F102" i="9"/>
  <c r="B102" i="9"/>
  <c r="H101" i="9"/>
  <c r="G101" i="9"/>
  <c r="F101" i="9"/>
  <c r="E101" i="9"/>
  <c r="B101" i="9" s="1"/>
  <c r="H100" i="9"/>
  <c r="G100" i="9"/>
  <c r="E100" i="9" s="1"/>
  <c r="B100" i="9" s="1"/>
  <c r="F100" i="9"/>
  <c r="H99" i="9"/>
  <c r="G99" i="9"/>
  <c r="E99" i="9" s="1"/>
  <c r="B99" i="9" s="1"/>
  <c r="F99" i="9"/>
  <c r="H98" i="9"/>
  <c r="E98" i="9" s="1"/>
  <c r="G98" i="9"/>
  <c r="F98" i="9"/>
  <c r="B98" i="9"/>
  <c r="H97" i="9"/>
  <c r="G97" i="9"/>
  <c r="F97" i="9"/>
  <c r="E97" i="9"/>
  <c r="B97" i="9" s="1"/>
  <c r="H96" i="9"/>
  <c r="G96" i="9"/>
  <c r="E96" i="9" s="1"/>
  <c r="B96" i="9" s="1"/>
  <c r="F96" i="9"/>
  <c r="H95" i="9"/>
  <c r="G95" i="9"/>
  <c r="E95" i="9" s="1"/>
  <c r="B95" i="9" s="1"/>
  <c r="F95" i="9"/>
  <c r="H94" i="9"/>
  <c r="E94" i="9" s="1"/>
  <c r="G94" i="9"/>
  <c r="F94" i="9"/>
  <c r="B94" i="9"/>
  <c r="H93" i="9"/>
  <c r="G93" i="9"/>
  <c r="F93" i="9"/>
  <c r="E93" i="9"/>
  <c r="B93" i="9" s="1"/>
  <c r="H92" i="9"/>
  <c r="G92" i="9"/>
  <c r="E92" i="9" s="1"/>
  <c r="B92" i="9" s="1"/>
  <c r="F92" i="9"/>
  <c r="H91" i="9"/>
  <c r="G91" i="9"/>
  <c r="E91" i="9" s="1"/>
  <c r="B91" i="9" s="1"/>
  <c r="F91" i="9"/>
  <c r="H90" i="9"/>
  <c r="G90" i="9"/>
  <c r="F90" i="9"/>
  <c r="E90" i="9"/>
  <c r="B90" i="9" s="1"/>
  <c r="H89" i="9"/>
  <c r="G89" i="9"/>
  <c r="F89" i="9"/>
  <c r="E89" i="9"/>
  <c r="H88" i="9"/>
  <c r="G88" i="9"/>
  <c r="E88" i="9" s="1"/>
  <c r="F88" i="9"/>
  <c r="H87" i="9"/>
  <c r="G87" i="9"/>
  <c r="E87" i="9" s="1"/>
  <c r="B87" i="9" s="1"/>
  <c r="F87" i="9"/>
  <c r="H86" i="9"/>
  <c r="G86" i="9"/>
  <c r="F86" i="9"/>
  <c r="E86" i="9"/>
  <c r="B86" i="9" s="1"/>
  <c r="H85" i="9"/>
  <c r="G85" i="9"/>
  <c r="F85" i="9"/>
  <c r="E85" i="9"/>
  <c r="H84" i="9"/>
  <c r="G84" i="9"/>
  <c r="E84" i="9" s="1"/>
  <c r="F84" i="9"/>
  <c r="H83" i="9"/>
  <c r="G83" i="9"/>
  <c r="E83" i="9" s="1"/>
  <c r="B83" i="9" s="1"/>
  <c r="F83" i="9"/>
  <c r="H82" i="9"/>
  <c r="G82" i="9"/>
  <c r="F82" i="9"/>
  <c r="E82" i="9"/>
  <c r="B82" i="9" s="1"/>
  <c r="H81" i="9"/>
  <c r="G81" i="9"/>
  <c r="F81" i="9"/>
  <c r="E81" i="9"/>
  <c r="H80" i="9"/>
  <c r="G80" i="9"/>
  <c r="E80" i="9" s="1"/>
  <c r="F80" i="9"/>
  <c r="H79" i="9"/>
  <c r="G79" i="9"/>
  <c r="E79" i="9" s="1"/>
  <c r="B79" i="9" s="1"/>
  <c r="F79" i="9"/>
  <c r="H78" i="9"/>
  <c r="G78" i="9"/>
  <c r="F78" i="9"/>
  <c r="E78" i="9"/>
  <c r="B78" i="9" s="1"/>
  <c r="H77" i="9"/>
  <c r="G77" i="9"/>
  <c r="F77" i="9"/>
  <c r="E77" i="9"/>
  <c r="H76" i="9"/>
  <c r="G76" i="9"/>
  <c r="E76" i="9" s="1"/>
  <c r="F76" i="9"/>
  <c r="H75" i="9"/>
  <c r="G75" i="9"/>
  <c r="E75" i="9" s="1"/>
  <c r="B75" i="9" s="1"/>
  <c r="F75" i="9"/>
  <c r="H74" i="9"/>
  <c r="G74" i="9"/>
  <c r="F74" i="9"/>
  <c r="E74" i="9"/>
  <c r="B74" i="9" s="1"/>
  <c r="H73" i="9"/>
  <c r="G73" i="9"/>
  <c r="F73" i="9"/>
  <c r="E73" i="9"/>
  <c r="H72" i="9"/>
  <c r="G72" i="9"/>
  <c r="E72" i="9" s="1"/>
  <c r="F72" i="9"/>
  <c r="H71" i="9"/>
  <c r="G71" i="9"/>
  <c r="E71" i="9" s="1"/>
  <c r="B71" i="9" s="1"/>
  <c r="F71" i="9"/>
  <c r="H70" i="9"/>
  <c r="G70" i="9"/>
  <c r="F70" i="9"/>
  <c r="E70" i="9"/>
  <c r="B70" i="9" s="1"/>
  <c r="H69" i="9"/>
  <c r="G69" i="9"/>
  <c r="F69" i="9"/>
  <c r="E69" i="9"/>
  <c r="H68" i="9"/>
  <c r="G68" i="9"/>
  <c r="E68" i="9" s="1"/>
  <c r="F68" i="9"/>
  <c r="H67" i="9"/>
  <c r="G67" i="9"/>
  <c r="E67" i="9" s="1"/>
  <c r="B67" i="9" s="1"/>
  <c r="F67" i="9"/>
  <c r="H66" i="9"/>
  <c r="G66" i="9"/>
  <c r="F66" i="9"/>
  <c r="E66" i="9"/>
  <c r="B66" i="9" s="1"/>
  <c r="H65" i="9"/>
  <c r="G65" i="9"/>
  <c r="F65" i="9"/>
  <c r="E65" i="9"/>
  <c r="H64" i="9"/>
  <c r="G64" i="9"/>
  <c r="E64" i="9" s="1"/>
  <c r="F64" i="9"/>
  <c r="H63" i="9"/>
  <c r="G63" i="9"/>
  <c r="E63" i="9" s="1"/>
  <c r="B63" i="9" s="1"/>
  <c r="F63" i="9"/>
  <c r="H62" i="9"/>
  <c r="G62" i="9"/>
  <c r="F62" i="9"/>
  <c r="E62" i="9"/>
  <c r="B62" i="9" s="1"/>
  <c r="H61" i="9"/>
  <c r="G61" i="9"/>
  <c r="F61" i="9"/>
  <c r="E61" i="9"/>
  <c r="H60" i="9"/>
  <c r="G60" i="9"/>
  <c r="E60" i="9" s="1"/>
  <c r="F60" i="9"/>
  <c r="H59" i="9"/>
  <c r="G59" i="9"/>
  <c r="E59" i="9" s="1"/>
  <c r="B59" i="9" s="1"/>
  <c r="F59" i="9"/>
  <c r="H58" i="9"/>
  <c r="G58" i="9"/>
  <c r="F58" i="9"/>
  <c r="E58" i="9"/>
  <c r="B58" i="9" s="1"/>
  <c r="H57" i="9"/>
  <c r="G57" i="9"/>
  <c r="F57" i="9"/>
  <c r="E57" i="9"/>
  <c r="H56" i="9"/>
  <c r="G56" i="9"/>
  <c r="E56" i="9" s="1"/>
  <c r="F56" i="9"/>
  <c r="H55" i="9"/>
  <c r="G55" i="9"/>
  <c r="E55" i="9" s="1"/>
  <c r="B55" i="9" s="1"/>
  <c r="F55" i="9"/>
  <c r="H54" i="9"/>
  <c r="G54" i="9"/>
  <c r="F54" i="9"/>
  <c r="E54" i="9"/>
  <c r="B54" i="9" s="1"/>
  <c r="H53" i="9"/>
  <c r="G53" i="9"/>
  <c r="F53" i="9"/>
  <c r="E53" i="9"/>
  <c r="B53" i="9" s="1"/>
  <c r="H52" i="9"/>
  <c r="G52" i="9"/>
  <c r="E52" i="9" s="1"/>
  <c r="F52" i="9"/>
  <c r="H51" i="9"/>
  <c r="G51" i="9"/>
  <c r="E51" i="9" s="1"/>
  <c r="B51" i="9" s="1"/>
  <c r="F51" i="9"/>
  <c r="H50" i="9"/>
  <c r="E50" i="9" s="1"/>
  <c r="B50" i="9" s="1"/>
  <c r="G50" i="9"/>
  <c r="F50" i="9"/>
  <c r="H49" i="9"/>
  <c r="G49" i="9"/>
  <c r="F49" i="9"/>
  <c r="E49" i="9"/>
  <c r="B49" i="9" s="1"/>
  <c r="H48" i="9"/>
  <c r="G48" i="9"/>
  <c r="E48" i="9" s="1"/>
  <c r="F48" i="9"/>
  <c r="H47" i="9"/>
  <c r="G47" i="9"/>
  <c r="E47" i="9" s="1"/>
  <c r="B47" i="9" s="1"/>
  <c r="F47" i="9"/>
  <c r="H46" i="9"/>
  <c r="E46" i="9" s="1"/>
  <c r="B46" i="9" s="1"/>
  <c r="G46" i="9"/>
  <c r="F46" i="9"/>
  <c r="H45" i="9"/>
  <c r="G45" i="9"/>
  <c r="F45" i="9"/>
  <c r="E45" i="9"/>
  <c r="B45" i="9" s="1"/>
  <c r="H44" i="9"/>
  <c r="G44" i="9"/>
  <c r="E44" i="9" s="1"/>
  <c r="F44" i="9"/>
  <c r="H43" i="9"/>
  <c r="G43" i="9"/>
  <c r="E43" i="9" s="1"/>
  <c r="B43" i="9" s="1"/>
  <c r="F43" i="9"/>
  <c r="H42" i="9"/>
  <c r="E42" i="9" s="1"/>
  <c r="B42" i="9" s="1"/>
  <c r="G42" i="9"/>
  <c r="F42" i="9"/>
  <c r="H41" i="9"/>
  <c r="E41" i="9" s="1"/>
  <c r="B41" i="9" s="1"/>
  <c r="G41" i="9"/>
  <c r="F41" i="9"/>
  <c r="H40" i="9"/>
  <c r="G40" i="9"/>
  <c r="E40" i="9" s="1"/>
  <c r="F40" i="9"/>
  <c r="H39" i="9"/>
  <c r="G39" i="9"/>
  <c r="E39" i="9" s="1"/>
  <c r="B39" i="9" s="1"/>
  <c r="F39" i="9"/>
  <c r="H38" i="9"/>
  <c r="E38" i="9" s="1"/>
  <c r="B38" i="9" s="1"/>
  <c r="G38" i="9"/>
  <c r="F38" i="9"/>
  <c r="H37" i="9"/>
  <c r="G37" i="9"/>
  <c r="F37" i="9"/>
  <c r="E37" i="9"/>
  <c r="B37" i="9" s="1"/>
  <c r="H36" i="9"/>
  <c r="G36" i="9"/>
  <c r="E36" i="9" s="1"/>
  <c r="F36" i="9"/>
  <c r="H35" i="9"/>
  <c r="G35" i="9"/>
  <c r="E35" i="9" s="1"/>
  <c r="B35" i="9" s="1"/>
  <c r="F35" i="9"/>
  <c r="H34" i="9"/>
  <c r="E34" i="9" s="1"/>
  <c r="B34" i="9" s="1"/>
  <c r="G34" i="9"/>
  <c r="F34" i="9"/>
  <c r="H33" i="9"/>
  <c r="G33" i="9"/>
  <c r="E33" i="9" s="1"/>
  <c r="B33" i="9" s="1"/>
  <c r="F33" i="9"/>
  <c r="H32" i="9"/>
  <c r="G32" i="9"/>
  <c r="F32" i="9"/>
  <c r="H31" i="9"/>
  <c r="E31" i="9" s="1"/>
  <c r="G31" i="9"/>
  <c r="F31" i="9"/>
  <c r="B31" i="9"/>
  <c r="H30" i="9"/>
  <c r="G30" i="9"/>
  <c r="F30" i="9"/>
  <c r="E30" i="9"/>
  <c r="B30" i="9" s="1"/>
  <c r="H29" i="9"/>
  <c r="G29" i="9"/>
  <c r="E29" i="9" s="1"/>
  <c r="B29" i="9" s="1"/>
  <c r="F29" i="9"/>
  <c r="H28" i="9"/>
  <c r="G28" i="9"/>
  <c r="E28" i="9" s="1"/>
  <c r="F28" i="9"/>
  <c r="H27" i="9"/>
  <c r="G27" i="9"/>
  <c r="F27" i="9"/>
  <c r="H26" i="9"/>
  <c r="E26" i="9" s="1"/>
  <c r="B26" i="9" s="1"/>
  <c r="G26" i="9"/>
  <c r="F26" i="9"/>
  <c r="H25" i="9"/>
  <c r="G25" i="9"/>
  <c r="F25" i="9"/>
  <c r="E25" i="9"/>
  <c r="B25" i="9" s="1"/>
  <c r="H24" i="9"/>
  <c r="G24" i="9"/>
  <c r="F24" i="9"/>
  <c r="H23" i="9"/>
  <c r="E23" i="9" s="1"/>
  <c r="B23" i="9" s="1"/>
  <c r="G23" i="9"/>
  <c r="F23" i="9"/>
  <c r="H22" i="9"/>
  <c r="G22" i="9"/>
  <c r="F22" i="9"/>
  <c r="E22" i="9"/>
  <c r="B22" i="9" s="1"/>
  <c r="F21" i="9"/>
  <c r="F4" i="9"/>
  <c r="O3" i="9"/>
  <c r="G275" i="9" s="1"/>
  <c r="E275" i="9" s="1"/>
  <c r="B275" i="9" s="1"/>
  <c r="I3" i="9"/>
  <c r="H3" i="9"/>
  <c r="G3" i="9"/>
  <c r="D101" i="8"/>
  <c r="D95" i="8"/>
  <c r="D90" i="8"/>
  <c r="D85" i="8"/>
  <c r="D80" i="8"/>
  <c r="D75" i="8"/>
  <c r="D70" i="8"/>
  <c r="D65" i="8"/>
  <c r="D60" i="8"/>
  <c r="D55" i="8"/>
  <c r="D50" i="8"/>
  <c r="D44" i="8"/>
  <c r="D36" i="8"/>
  <c r="D26" i="8"/>
  <c r="D24" i="8" s="1"/>
  <c r="C1499" i="1" s="1"/>
  <c r="D18" i="8"/>
  <c r="D8" i="8"/>
  <c r="E44" i="7"/>
  <c r="D44" i="7"/>
  <c r="H32" i="3" s="1"/>
  <c r="E39" i="7"/>
  <c r="D39" i="7"/>
  <c r="E30" i="7"/>
  <c r="D1461" i="1" s="1"/>
  <c r="D30" i="7"/>
  <c r="C1461" i="1" s="1"/>
  <c r="E23" i="7"/>
  <c r="D23" i="7"/>
  <c r="E14" i="7"/>
  <c r="D1445" i="1" s="1"/>
  <c r="D14" i="7"/>
  <c r="C1445" i="1" s="1"/>
  <c r="E7" i="7"/>
  <c r="D7" i="7"/>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18" i="6"/>
  <c r="F118" i="6" s="1"/>
  <c r="F117" i="6"/>
  <c r="F116" i="6"/>
  <c r="F115" i="6"/>
  <c r="E115" i="6"/>
  <c r="E114" i="6" s="1"/>
  <c r="D115" i="6"/>
  <c r="F113" i="6"/>
  <c r="F112" i="6"/>
  <c r="F111" i="6"/>
  <c r="F110" i="6"/>
  <c r="F109" i="6"/>
  <c r="F108" i="6"/>
  <c r="E107" i="6"/>
  <c r="F107" i="6" s="1"/>
  <c r="D107" i="6"/>
  <c r="F106" i="6"/>
  <c r="F105" i="6"/>
  <c r="F104" i="6"/>
  <c r="F103" i="6"/>
  <c r="F102" i="6"/>
  <c r="F101" i="6"/>
  <c r="F100" i="6"/>
  <c r="E99" i="6"/>
  <c r="D99" i="6"/>
  <c r="F99" i="6" s="1"/>
  <c r="F98" i="6"/>
  <c r="F97" i="6"/>
  <c r="F96" i="6"/>
  <c r="F95" i="6"/>
  <c r="F94" i="6"/>
  <c r="E94" i="6"/>
  <c r="D94" i="6"/>
  <c r="F93" i="6"/>
  <c r="F92" i="6"/>
  <c r="F91" i="6"/>
  <c r="E90" i="6"/>
  <c r="E89" i="6" s="1"/>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E250" i="5"/>
  <c r="F250" i="5" s="1"/>
  <c r="D250" i="5"/>
  <c r="F249" i="5"/>
  <c r="F248" i="5"/>
  <c r="F247" i="5"/>
  <c r="E246" i="5"/>
  <c r="D246" i="5"/>
  <c r="F244" i="5"/>
  <c r="F243" i="5"/>
  <c r="E242" i="5"/>
  <c r="D242" i="5"/>
  <c r="F242" i="5" s="1"/>
  <c r="F241" i="5"/>
  <c r="F240" i="5"/>
  <c r="E239" i="5"/>
  <c r="E238" i="5" s="1"/>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D207" i="5"/>
  <c r="D206" i="5" s="1"/>
  <c r="E206" i="5"/>
  <c r="H310" i="9" s="1"/>
  <c r="F205" i="5"/>
  <c r="F204" i="5"/>
  <c r="F203" i="5"/>
  <c r="F202" i="5"/>
  <c r="F201" i="5"/>
  <c r="F200" i="5"/>
  <c r="F199" i="5"/>
  <c r="E198" i="5"/>
  <c r="D198" i="5"/>
  <c r="F198" i="5" s="1"/>
  <c r="F197" i="5"/>
  <c r="F196" i="5"/>
  <c r="F195" i="5"/>
  <c r="F194" i="5"/>
  <c r="F193" i="5"/>
  <c r="F192" i="5"/>
  <c r="E191" i="5"/>
  <c r="E190" i="5" s="1"/>
  <c r="H309" i="9" s="1"/>
  <c r="D191" i="5"/>
  <c r="F189" i="5"/>
  <c r="F188" i="5"/>
  <c r="F187" i="5"/>
  <c r="F186" i="5"/>
  <c r="F185" i="5"/>
  <c r="F184" i="5"/>
  <c r="F183" i="5"/>
  <c r="F182" i="5"/>
  <c r="F181" i="5"/>
  <c r="E180" i="5"/>
  <c r="D1157" i="1" s="1"/>
  <c r="G1157" i="1" s="1"/>
  <c r="D180" i="5"/>
  <c r="F179" i="5"/>
  <c r="F178" i="5"/>
  <c r="E177" i="5"/>
  <c r="H307" i="9" s="1"/>
  <c r="D177" i="5"/>
  <c r="F173" i="5"/>
  <c r="F172" i="5"/>
  <c r="F171" i="5"/>
  <c r="E170" i="5"/>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D149" i="5"/>
  <c r="G290" i="9" s="1"/>
  <c r="F148" i="5"/>
  <c r="F147" i="5"/>
  <c r="F146" i="5"/>
  <c r="D146" i="5"/>
  <c r="F145" i="5"/>
  <c r="F144" i="5"/>
  <c r="F143" i="5"/>
  <c r="E142" i="5"/>
  <c r="D142" i="5"/>
  <c r="F142" i="5" s="1"/>
  <c r="F141" i="5"/>
  <c r="F140" i="5"/>
  <c r="F139" i="5"/>
  <c r="F138" i="5"/>
  <c r="F137" i="5"/>
  <c r="F136" i="5"/>
  <c r="F135" i="5"/>
  <c r="E135" i="5"/>
  <c r="E134" i="5" s="1"/>
  <c r="D135" i="5"/>
  <c r="D134" i="5"/>
  <c r="F134" i="5" s="1"/>
  <c r="F133" i="5"/>
  <c r="F132" i="5"/>
  <c r="F131" i="5"/>
  <c r="F130" i="5"/>
  <c r="F129" i="5"/>
  <c r="F128" i="5"/>
  <c r="F127" i="5"/>
  <c r="F126" i="5"/>
  <c r="E126" i="5"/>
  <c r="D126" i="5"/>
  <c r="F125" i="5"/>
  <c r="F124" i="5"/>
  <c r="F123" i="5"/>
  <c r="F122" i="5"/>
  <c r="F121" i="5"/>
  <c r="F120" i="5"/>
  <c r="E119" i="5"/>
  <c r="E118" i="5" s="1"/>
  <c r="D119" i="5"/>
  <c r="F119"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9" i="9" s="1"/>
  <c r="D88" i="5"/>
  <c r="F86" i="5"/>
  <c r="F85" i="5"/>
  <c r="F84" i="5"/>
  <c r="F83" i="5"/>
  <c r="F82" i="5"/>
  <c r="F81" i="5"/>
  <c r="F80" i="5"/>
  <c r="F79" i="5"/>
  <c r="E79" i="5"/>
  <c r="E78" i="5" s="1"/>
  <c r="D79" i="5"/>
  <c r="D78" i="5"/>
  <c r="F77" i="5"/>
  <c r="F76" i="5"/>
  <c r="F75" i="5"/>
  <c r="F74" i="5"/>
  <c r="F73" i="5"/>
  <c r="F72" i="5"/>
  <c r="F71" i="5"/>
  <c r="E70" i="5"/>
  <c r="F70" i="5" s="1"/>
  <c r="D70" i="5"/>
  <c r="D69" i="5" s="1"/>
  <c r="E69" i="5"/>
  <c r="D1047" i="1" s="1"/>
  <c r="H1047" i="1" s="1"/>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E35" i="5"/>
  <c r="F35" i="5" s="1"/>
  <c r="D35" i="5"/>
  <c r="F34" i="5"/>
  <c r="F33" i="5"/>
  <c r="F32" i="5"/>
  <c r="F31" i="5"/>
  <c r="F30" i="5"/>
  <c r="F29" i="5"/>
  <c r="E29" i="5"/>
  <c r="D29" i="5"/>
  <c r="F28" i="5"/>
  <c r="F27" i="5"/>
  <c r="F26" i="5"/>
  <c r="F25" i="5"/>
  <c r="F24" i="5"/>
  <c r="F23" i="5"/>
  <c r="F22" i="5"/>
  <c r="F21" i="5"/>
  <c r="F20" i="5"/>
  <c r="E19" i="5"/>
  <c r="F19" i="5" s="1"/>
  <c r="D19" i="5"/>
  <c r="F18" i="5"/>
  <c r="F17" i="5"/>
  <c r="F16" i="5"/>
  <c r="F15" i="5"/>
  <c r="F14" i="5"/>
  <c r="F13" i="5"/>
  <c r="E13" i="5"/>
  <c r="D13" i="5"/>
  <c r="D12"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E629" i="4"/>
  <c r="D629" i="4"/>
  <c r="F629" i="4" s="1"/>
  <c r="F628" i="4"/>
  <c r="F627" i="4"/>
  <c r="E626" i="4"/>
  <c r="D626" i="4"/>
  <c r="F626" i="4" s="1"/>
  <c r="E625"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3" i="9" s="1"/>
  <c r="D603" i="4"/>
  <c r="G143" i="9" s="1"/>
  <c r="F602" i="4"/>
  <c r="F601" i="4"/>
  <c r="F600" i="4"/>
  <c r="E599" i="4"/>
  <c r="E593" i="4" s="1"/>
  <c r="D599" i="4"/>
  <c r="F599" i="4" s="1"/>
  <c r="F598" i="4"/>
  <c r="F597" i="4"/>
  <c r="F596" i="4"/>
  <c r="F595" i="4"/>
  <c r="E594" i="4"/>
  <c r="D594" i="4"/>
  <c r="F592" i="4"/>
  <c r="F591" i="4"/>
  <c r="F590" i="4"/>
  <c r="E590" i="4"/>
  <c r="D590" i="4"/>
  <c r="F589" i="4"/>
  <c r="F588" i="4"/>
  <c r="E587" i="4"/>
  <c r="D587" i="4"/>
  <c r="F587" i="4" s="1"/>
  <c r="F586" i="4"/>
  <c r="E585" i="4"/>
  <c r="D585" i="4"/>
  <c r="F585" i="4" s="1"/>
  <c r="F584" i="4"/>
  <c r="F583" i="4"/>
  <c r="F582" i="4"/>
  <c r="F581" i="4"/>
  <c r="E581" i="4"/>
  <c r="E580" i="4" s="1"/>
  <c r="D581" i="4"/>
  <c r="F580" i="4"/>
  <c r="D580" i="4"/>
  <c r="F579" i="4"/>
  <c r="F578" i="4"/>
  <c r="F577" i="4"/>
  <c r="E577" i="4"/>
  <c r="D577" i="4"/>
  <c r="F576" i="4"/>
  <c r="F575" i="4"/>
  <c r="E574" i="4"/>
  <c r="D574" i="4"/>
  <c r="F574" i="4" s="1"/>
  <c r="F573" i="4"/>
  <c r="F572" i="4"/>
  <c r="F571" i="4"/>
  <c r="E571" i="4"/>
  <c r="D571" i="4"/>
  <c r="F570" i="4"/>
  <c r="F569" i="4"/>
  <c r="F568" i="4"/>
  <c r="E568" i="4"/>
  <c r="D568" i="4"/>
  <c r="D567" i="4" s="1"/>
  <c r="F567" i="4" s="1"/>
  <c r="E567"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E529" i="4" s="1"/>
  <c r="D530" i="4"/>
  <c r="F530" i="4" s="1"/>
  <c r="F527" i="4"/>
  <c r="F526" i="4"/>
  <c r="E525" i="4"/>
  <c r="D525" i="4"/>
  <c r="F525" i="4" s="1"/>
  <c r="F524" i="4"/>
  <c r="F523" i="4"/>
  <c r="E522" i="4"/>
  <c r="D522" i="4"/>
  <c r="F522" i="4" s="1"/>
  <c r="F521" i="4"/>
  <c r="F520" i="4"/>
  <c r="F519" i="4"/>
  <c r="E519" i="4"/>
  <c r="D519" i="4"/>
  <c r="F518" i="4"/>
  <c r="F517" i="4"/>
  <c r="F516" i="4"/>
  <c r="E516" i="4"/>
  <c r="D516" i="4"/>
  <c r="D515" i="4" s="1"/>
  <c r="F515" i="4" s="1"/>
  <c r="E515"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E484" i="4" s="1"/>
  <c r="D485" i="4"/>
  <c r="D484" i="4"/>
  <c r="F484" i="4" s="1"/>
  <c r="F483" i="4"/>
  <c r="F482" i="4"/>
  <c r="F481" i="4"/>
  <c r="E481" i="4"/>
  <c r="D481" i="4"/>
  <c r="F480" i="4"/>
  <c r="F479" i="4"/>
  <c r="F478" i="4"/>
  <c r="E478" i="4"/>
  <c r="D478" i="4"/>
  <c r="F477" i="4"/>
  <c r="F476" i="4"/>
  <c r="F475" i="4"/>
  <c r="F474" i="4"/>
  <c r="F473" i="4"/>
  <c r="E473" i="4"/>
  <c r="E472" i="4" s="1"/>
  <c r="D473" i="4"/>
  <c r="D472" i="4"/>
  <c r="F472" i="4" s="1"/>
  <c r="F471" i="4"/>
  <c r="F470" i="4"/>
  <c r="F469" i="4"/>
  <c r="E469" i="4"/>
  <c r="D469" i="4"/>
  <c r="F468" i="4"/>
  <c r="F467" i="4"/>
  <c r="F466" i="4"/>
  <c r="E466" i="4"/>
  <c r="D466" i="4"/>
  <c r="F465" i="4"/>
  <c r="F464" i="4"/>
  <c r="E463" i="4"/>
  <c r="D463" i="4"/>
  <c r="F463" i="4" s="1"/>
  <c r="F462" i="4"/>
  <c r="F461" i="4"/>
  <c r="E460" i="4"/>
  <c r="E459" i="4" s="1"/>
  <c r="D460" i="4"/>
  <c r="F460"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D422" i="4"/>
  <c r="D421" i="4" s="1"/>
  <c r="E421" i="4"/>
  <c r="E418" i="4"/>
  <c r="D418" i="4"/>
  <c r="F418" i="4" s="1"/>
  <c r="E417" i="4"/>
  <c r="F417" i="4" s="1"/>
  <c r="D417" i="4"/>
  <c r="D644" i="4" s="1"/>
  <c r="F416" i="4"/>
  <c r="E416" i="4"/>
  <c r="D416" i="4"/>
  <c r="F411" i="4"/>
  <c r="F410" i="4"/>
  <c r="F409" i="4"/>
  <c r="F406" i="4"/>
  <c r="F405" i="4"/>
  <c r="F404" i="4"/>
  <c r="F403" i="4"/>
  <c r="F402" i="4"/>
  <c r="E402" i="4"/>
  <c r="D402" i="4"/>
  <c r="F401" i="4"/>
  <c r="F400" i="4"/>
  <c r="E400" i="4"/>
  <c r="D400" i="4"/>
  <c r="F399" i="4"/>
  <c r="F398" i="4"/>
  <c r="F397" i="4"/>
  <c r="E397" i="4"/>
  <c r="D397" i="4"/>
  <c r="D396" i="4" s="1"/>
  <c r="F396" i="4" s="1"/>
  <c r="E396" i="4"/>
  <c r="F395" i="4"/>
  <c r="F394" i="4"/>
  <c r="F393" i="4"/>
  <c r="F392" i="4"/>
  <c r="E391" i="4"/>
  <c r="D391" i="4"/>
  <c r="F391" i="4" s="1"/>
  <c r="F390" i="4"/>
  <c r="F389" i="4"/>
  <c r="F388" i="4"/>
  <c r="E388" i="4"/>
  <c r="D388" i="4"/>
  <c r="F387" i="4"/>
  <c r="F386" i="4"/>
  <c r="F385" i="4"/>
  <c r="F384" i="4"/>
  <c r="E383" i="4"/>
  <c r="D383" i="4"/>
  <c r="F382" i="4"/>
  <c r="F381" i="4"/>
  <c r="F380" i="4"/>
  <c r="F379" i="4"/>
  <c r="E378" i="4"/>
  <c r="D378" i="4"/>
  <c r="F378" i="4" s="1"/>
  <c r="F377" i="4"/>
  <c r="F376" i="4"/>
  <c r="F375" i="4"/>
  <c r="F374" i="4"/>
  <c r="F373" i="4"/>
  <c r="F372" i="4"/>
  <c r="F371" i="4"/>
  <c r="F370" i="4"/>
  <c r="F369" i="4"/>
  <c r="E369" i="4"/>
  <c r="D369" i="4"/>
  <c r="F368" i="4"/>
  <c r="F367" i="4"/>
  <c r="F366" i="4"/>
  <c r="F365" i="4"/>
  <c r="F364" i="4"/>
  <c r="E364" i="4"/>
  <c r="D364" i="4"/>
  <c r="D363" i="4"/>
  <c r="F362" i="4"/>
  <c r="F361" i="4"/>
  <c r="F360" i="4"/>
  <c r="F359" i="4"/>
  <c r="F358" i="4"/>
  <c r="F357" i="4"/>
  <c r="F356" i="4"/>
  <c r="E356" i="4"/>
  <c r="D356" i="4"/>
  <c r="F355" i="4"/>
  <c r="F354" i="4"/>
  <c r="F353" i="4"/>
  <c r="E352" i="4"/>
  <c r="E351" i="4" s="1"/>
  <c r="D352" i="4"/>
  <c r="F352" i="4" s="1"/>
  <c r="F349" i="4"/>
  <c r="F348" i="4"/>
  <c r="E348" i="4"/>
  <c r="D348" i="4"/>
  <c r="F347" i="4"/>
  <c r="F346" i="4"/>
  <c r="F345" i="4"/>
  <c r="E345" i="4"/>
  <c r="D345" i="4"/>
  <c r="D344" i="4" s="1"/>
  <c r="F344" i="4" s="1"/>
  <c r="E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F312" i="4"/>
  <c r="E312" i="4"/>
  <c r="E311" i="4" s="1"/>
  <c r="D312" i="4"/>
  <c r="D311" i="4"/>
  <c r="F311" i="4" s="1"/>
  <c r="F310" i="4"/>
  <c r="F309" i="4"/>
  <c r="F308" i="4"/>
  <c r="F307" i="4"/>
  <c r="F306" i="4"/>
  <c r="F305" i="4"/>
  <c r="F304" i="4"/>
  <c r="E304" i="4"/>
  <c r="D304" i="4"/>
  <c r="F303" i="4"/>
  <c r="F302" i="4"/>
  <c r="F301" i="4"/>
  <c r="E300" i="4"/>
  <c r="E299" i="4" s="1"/>
  <c r="E298" i="4" s="1"/>
  <c r="D300" i="4"/>
  <c r="F300" i="4" s="1"/>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F264" i="4" s="1"/>
  <c r="F262" i="4"/>
  <c r="F261" i="4"/>
  <c r="F260" i="4"/>
  <c r="F259" i="4"/>
  <c r="E259" i="4"/>
  <c r="D259" i="4"/>
  <c r="F258" i="4"/>
  <c r="F257" i="4"/>
  <c r="F256" i="4"/>
  <c r="F255" i="4"/>
  <c r="F254" i="4"/>
  <c r="F253" i="4"/>
  <c r="E253" i="4"/>
  <c r="E252" i="4" s="1"/>
  <c r="D253" i="4"/>
  <c r="D252" i="4"/>
  <c r="F252" i="4" s="1"/>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E228" i="4"/>
  <c r="D228" i="4"/>
  <c r="F228" i="4" s="1"/>
  <c r="F227" i="4"/>
  <c r="F226" i="4"/>
  <c r="F225" i="4"/>
  <c r="E225" i="4"/>
  <c r="E224" i="4" s="1"/>
  <c r="D225" i="4"/>
  <c r="D224" i="4"/>
  <c r="F224" i="4" s="1"/>
  <c r="F223" i="4"/>
  <c r="F222" i="4"/>
  <c r="F221" i="4"/>
  <c r="F220" i="4"/>
  <c r="E219" i="4"/>
  <c r="D219" i="4"/>
  <c r="F219" i="4" s="1"/>
  <c r="F218" i="4"/>
  <c r="F217" i="4"/>
  <c r="E216" i="4"/>
  <c r="E215" i="4" s="1"/>
  <c r="D216" i="4"/>
  <c r="F216" i="4" s="1"/>
  <c r="F214" i="4"/>
  <c r="F213" i="4"/>
  <c r="F212" i="4"/>
  <c r="F211" i="4"/>
  <c r="E210" i="4"/>
  <c r="F210" i="4" s="1"/>
  <c r="D210" i="4"/>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8" i="4"/>
  <c r="F188" i="4" s="1"/>
  <c r="F187" i="4"/>
  <c r="F186" i="4"/>
  <c r="F185" i="4"/>
  <c r="F184" i="4"/>
  <c r="F183" i="4"/>
  <c r="F182" i="4"/>
  <c r="F181" i="4"/>
  <c r="F180" i="4"/>
  <c r="F179" i="4"/>
  <c r="F178" i="4"/>
  <c r="E177" i="4"/>
  <c r="F177" i="4" s="1"/>
  <c r="D177" i="4"/>
  <c r="F176" i="4"/>
  <c r="F175" i="4"/>
  <c r="F174" i="4"/>
  <c r="F173" i="4"/>
  <c r="F172" i="4"/>
  <c r="F171" i="4"/>
  <c r="F170" i="4"/>
  <c r="E169" i="4"/>
  <c r="D169" i="4"/>
  <c r="F169" i="4" s="1"/>
  <c r="F168" i="4"/>
  <c r="F167" i="4"/>
  <c r="F166" i="4"/>
  <c r="F165" i="4"/>
  <c r="E164" i="4"/>
  <c r="F164" i="4" s="1"/>
  <c r="D164" i="4"/>
  <c r="D163" i="4" s="1"/>
  <c r="F162" i="4"/>
  <c r="F161" i="4"/>
  <c r="F160" i="4"/>
  <c r="E159" i="4"/>
  <c r="D159" i="4"/>
  <c r="F158" i="4"/>
  <c r="F157" i="4"/>
  <c r="F156" i="4"/>
  <c r="F155" i="4"/>
  <c r="F154" i="4"/>
  <c r="E153" i="4"/>
  <c r="E152" i="4" s="1"/>
  <c r="D153" i="4"/>
  <c r="F150" i="4"/>
  <c r="F149" i="4"/>
  <c r="F148" i="4"/>
  <c r="F147" i="4"/>
  <c r="F146" i="4"/>
  <c r="F145" i="4"/>
  <c r="F144" i="4"/>
  <c r="F143" i="4"/>
  <c r="F142" i="4"/>
  <c r="F141" i="4"/>
  <c r="F140" i="4"/>
  <c r="E140" i="4"/>
  <c r="D140" i="4"/>
  <c r="D139" i="4" s="1"/>
  <c r="F139" i="4" s="1"/>
  <c r="E139" i="4"/>
  <c r="F138" i="4"/>
  <c r="F137" i="4"/>
  <c r="F136" i="4"/>
  <c r="F135" i="4"/>
  <c r="E134" i="4"/>
  <c r="E133" i="4" s="1"/>
  <c r="D134" i="4"/>
  <c r="F132" i="4"/>
  <c r="F131" i="4"/>
  <c r="F130" i="4"/>
  <c r="F129" i="4"/>
  <c r="F128" i="4"/>
  <c r="E128" i="4"/>
  <c r="D128" i="4"/>
  <c r="F127" i="4"/>
  <c r="F126" i="4"/>
  <c r="E125" i="4"/>
  <c r="E124" i="4" s="1"/>
  <c r="D125" i="4"/>
  <c r="F125" i="4" s="1"/>
  <c r="F123" i="4"/>
  <c r="F122" i="4"/>
  <c r="F121" i="4"/>
  <c r="E120" i="4"/>
  <c r="D120" i="4"/>
  <c r="F120" i="4" s="1"/>
  <c r="F119" i="4"/>
  <c r="F118" i="4"/>
  <c r="F117" i="4"/>
  <c r="F116" i="4"/>
  <c r="F115" i="4"/>
  <c r="F114" i="4"/>
  <c r="F113" i="4"/>
  <c r="F112" i="4"/>
  <c r="E112" i="4"/>
  <c r="D112" i="4"/>
  <c r="F111" i="4"/>
  <c r="F110" i="4"/>
  <c r="F109" i="4"/>
  <c r="F108" i="4"/>
  <c r="F107" i="4"/>
  <c r="E107" i="4"/>
  <c r="E106" i="4" s="1"/>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D83" i="4"/>
  <c r="D82" i="4"/>
  <c r="F82" i="4" s="1"/>
  <c r="F81" i="4"/>
  <c r="F80" i="4"/>
  <c r="F79" i="4"/>
  <c r="F78" i="4"/>
  <c r="E77" i="4"/>
  <c r="D77" i="4"/>
  <c r="F77" i="4" s="1"/>
  <c r="F76" i="4"/>
  <c r="F75" i="4"/>
  <c r="E74" i="4"/>
  <c r="D74" i="4"/>
  <c r="F74" i="4" s="1"/>
  <c r="F73" i="4"/>
  <c r="F72" i="4"/>
  <c r="F71" i="4"/>
  <c r="E71" i="4"/>
  <c r="D71" i="4"/>
  <c r="F70" i="4"/>
  <c r="F69" i="4"/>
  <c r="F68" i="4"/>
  <c r="E68" i="4"/>
  <c r="D68" i="4"/>
  <c r="F67" i="4"/>
  <c r="F66" i="4"/>
  <c r="E65" i="4"/>
  <c r="D65" i="4"/>
  <c r="F65" i="4" s="1"/>
  <c r="F64" i="4"/>
  <c r="F63" i="4"/>
  <c r="E62" i="4"/>
  <c r="D62" i="4"/>
  <c r="F62" i="4" s="1"/>
  <c r="F61" i="4"/>
  <c r="F60" i="4"/>
  <c r="F59" i="4"/>
  <c r="E59" i="4"/>
  <c r="D59" i="4"/>
  <c r="F58" i="4"/>
  <c r="F57" i="4"/>
  <c r="F56" i="4"/>
  <c r="F55" i="4"/>
  <c r="E54" i="4"/>
  <c r="D54" i="4"/>
  <c r="F54" i="4" s="1"/>
  <c r="F53" i="4"/>
  <c r="F52" i="4"/>
  <c r="F51" i="4"/>
  <c r="E51" i="4"/>
  <c r="D51" i="4"/>
  <c r="F49" i="4"/>
  <c r="F48" i="4"/>
  <c r="F47" i="4"/>
  <c r="F46" i="4"/>
  <c r="E45" i="4"/>
  <c r="E44" i="4" s="1"/>
  <c r="D45" i="4"/>
  <c r="F45" i="4" s="1"/>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E7" i="4"/>
  <c r="I36" i="3"/>
  <c r="G36" i="3"/>
  <c r="B36" i="3"/>
  <c r="G35" i="3"/>
  <c r="B35" i="3"/>
  <c r="G34" i="3"/>
  <c r="B34" i="3"/>
  <c r="I33" i="3"/>
  <c r="G33" i="3"/>
  <c r="B33" i="3"/>
  <c r="I32" i="3"/>
  <c r="G32" i="3"/>
  <c r="B32" i="3"/>
  <c r="G31" i="3"/>
  <c r="B31" i="3"/>
  <c r="G30" i="3"/>
  <c r="B30" i="3"/>
  <c r="G29" i="3"/>
  <c r="B29" i="3"/>
  <c r="G28" i="3"/>
  <c r="B28" i="3"/>
  <c r="I27" i="3"/>
  <c r="G27" i="3"/>
  <c r="B27" i="3"/>
  <c r="I26" i="3"/>
  <c r="H26" i="3"/>
  <c r="G26" i="3"/>
  <c r="B26" i="3"/>
  <c r="I25" i="3"/>
  <c r="G25" i="3"/>
  <c r="B25" i="3"/>
  <c r="I24" i="3"/>
  <c r="G24" i="3"/>
  <c r="B24" i="3"/>
  <c r="G23" i="3"/>
  <c r="B23" i="3"/>
  <c r="G22" i="3"/>
  <c r="B22" i="3"/>
  <c r="G21" i="3"/>
  <c r="B21" i="3"/>
  <c r="G20" i="3"/>
  <c r="B20" i="3"/>
  <c r="G19" i="3"/>
  <c r="B19" i="3"/>
  <c r="G18" i="3"/>
  <c r="B18" i="3"/>
  <c r="G17" i="3"/>
  <c r="B17" i="3"/>
  <c r="G16" i="3"/>
  <c r="B16" i="3"/>
  <c r="H10" i="3" a="1"/>
  <c r="H10" i="3" s="1"/>
  <c r="L3" i="9" s="1"/>
  <c r="H1580" i="1"/>
  <c r="C1580" i="1"/>
  <c r="G1580" i="1" s="1"/>
  <c r="H1579" i="1"/>
  <c r="G1579" i="1"/>
  <c r="C1579" i="1"/>
  <c r="C1578" i="1"/>
  <c r="C1577" i="1"/>
  <c r="H1577" i="1" s="1"/>
  <c r="C1576" i="1"/>
  <c r="G1576" i="1" s="1"/>
  <c r="H1575" i="1"/>
  <c r="G1575" i="1"/>
  <c r="C1575" i="1"/>
  <c r="C1574" i="1"/>
  <c r="C1573" i="1"/>
  <c r="H1573" i="1" s="1"/>
  <c r="H1572" i="1"/>
  <c r="C1572" i="1"/>
  <c r="G1572" i="1" s="1"/>
  <c r="H1571" i="1"/>
  <c r="G1571" i="1"/>
  <c r="C1571" i="1"/>
  <c r="C1570" i="1"/>
  <c r="C1569" i="1"/>
  <c r="H1569" i="1" s="1"/>
  <c r="H1568" i="1"/>
  <c r="C1568" i="1"/>
  <c r="G1568" i="1" s="1"/>
  <c r="H1567" i="1"/>
  <c r="G1567" i="1"/>
  <c r="C1567" i="1"/>
  <c r="C1566" i="1"/>
  <c r="C1565" i="1"/>
  <c r="H1565" i="1" s="1"/>
  <c r="H1564" i="1"/>
  <c r="C1564" i="1"/>
  <c r="G1564" i="1" s="1"/>
  <c r="H1563" i="1"/>
  <c r="G1563" i="1"/>
  <c r="C1563" i="1"/>
  <c r="C1562" i="1"/>
  <c r="C1561" i="1"/>
  <c r="H1561" i="1" s="1"/>
  <c r="H1560" i="1"/>
  <c r="C1560" i="1"/>
  <c r="G1560" i="1" s="1"/>
  <c r="H1559" i="1"/>
  <c r="G1559" i="1"/>
  <c r="C1559" i="1"/>
  <c r="C1558" i="1"/>
  <c r="C1557" i="1"/>
  <c r="H1557" i="1" s="1"/>
  <c r="H1556" i="1"/>
  <c r="G1556" i="1"/>
  <c r="C1556" i="1"/>
  <c r="H1555" i="1"/>
  <c r="G1555" i="1"/>
  <c r="C1555" i="1"/>
  <c r="C1554" i="1"/>
  <c r="C1553" i="1"/>
  <c r="H1553" i="1" s="1"/>
  <c r="H1552" i="1"/>
  <c r="G1552" i="1"/>
  <c r="C1552" i="1"/>
  <c r="H1551" i="1"/>
  <c r="G1551" i="1"/>
  <c r="C1551" i="1"/>
  <c r="C1550" i="1"/>
  <c r="C1549" i="1"/>
  <c r="H1549" i="1" s="1"/>
  <c r="H1548" i="1"/>
  <c r="G1548" i="1"/>
  <c r="C1548" i="1"/>
  <c r="H1547" i="1"/>
  <c r="G1547" i="1"/>
  <c r="C1547" i="1"/>
  <c r="C1546" i="1"/>
  <c r="C1545" i="1"/>
  <c r="H1545" i="1" s="1"/>
  <c r="H1544" i="1"/>
  <c r="G1544" i="1"/>
  <c r="C1544" i="1"/>
  <c r="H1543" i="1"/>
  <c r="G1543" i="1"/>
  <c r="C1543" i="1"/>
  <c r="C1542" i="1"/>
  <c r="C1541" i="1"/>
  <c r="H1541" i="1" s="1"/>
  <c r="H1540" i="1"/>
  <c r="G1540" i="1"/>
  <c r="C1540" i="1"/>
  <c r="H1539" i="1"/>
  <c r="G1539" i="1"/>
  <c r="C1539" i="1"/>
  <c r="C1538" i="1"/>
  <c r="C1537" i="1"/>
  <c r="H1537" i="1" s="1"/>
  <c r="H1536" i="1"/>
  <c r="C1536" i="1"/>
  <c r="G1536" i="1" s="1"/>
  <c r="G1535" i="1"/>
  <c r="C1535" i="1"/>
  <c r="H1535" i="1" s="1"/>
  <c r="C1534" i="1"/>
  <c r="C1533" i="1"/>
  <c r="H1533" i="1" s="1"/>
  <c r="H1532" i="1"/>
  <c r="G1532" i="1"/>
  <c r="C1532" i="1"/>
  <c r="H1531" i="1"/>
  <c r="G1531" i="1"/>
  <c r="C1531" i="1"/>
  <c r="C1530" i="1"/>
  <c r="C1529" i="1"/>
  <c r="H1529" i="1" s="1"/>
  <c r="H1528" i="1"/>
  <c r="G1528" i="1"/>
  <c r="C1528" i="1"/>
  <c r="H1527" i="1"/>
  <c r="G1527" i="1"/>
  <c r="C1527" i="1"/>
  <c r="C1526" i="1"/>
  <c r="C1525" i="1"/>
  <c r="H1525" i="1" s="1"/>
  <c r="H1523" i="1"/>
  <c r="G1523" i="1"/>
  <c r="C1523" i="1"/>
  <c r="C1522" i="1"/>
  <c r="C1521" i="1"/>
  <c r="H1521" i="1" s="1"/>
  <c r="H1520" i="1"/>
  <c r="G1520" i="1"/>
  <c r="C1520" i="1"/>
  <c r="H1519" i="1"/>
  <c r="G1519" i="1"/>
  <c r="C1519" i="1"/>
  <c r="H1516" i="1"/>
  <c r="G1516" i="1"/>
  <c r="C1516" i="1"/>
  <c r="H1515" i="1"/>
  <c r="G1515" i="1"/>
  <c r="C1515" i="1"/>
  <c r="C1514" i="1"/>
  <c r="C1513" i="1"/>
  <c r="H1513" i="1" s="1"/>
  <c r="H1512" i="1"/>
  <c r="G1512" i="1"/>
  <c r="C1512" i="1"/>
  <c r="H1511" i="1"/>
  <c r="G1511" i="1"/>
  <c r="C1511" i="1"/>
  <c r="C1510" i="1"/>
  <c r="C1509" i="1"/>
  <c r="H1509" i="1" s="1"/>
  <c r="H1508" i="1"/>
  <c r="G1508" i="1"/>
  <c r="C1508" i="1"/>
  <c r="H1507" i="1"/>
  <c r="G1507" i="1"/>
  <c r="C1507" i="1"/>
  <c r="C1506" i="1"/>
  <c r="C1505" i="1"/>
  <c r="H1505" i="1" s="1"/>
  <c r="C1504" i="1"/>
  <c r="G1504" i="1" s="1"/>
  <c r="H1503" i="1"/>
  <c r="C1503" i="1"/>
  <c r="G1503" i="1" s="1"/>
  <c r="C1502" i="1"/>
  <c r="H1500" i="1"/>
  <c r="G1500" i="1"/>
  <c r="C1500" i="1"/>
  <c r="C1498" i="1"/>
  <c r="C1497" i="1"/>
  <c r="H1497" i="1" s="1"/>
  <c r="H1496" i="1"/>
  <c r="G1496" i="1"/>
  <c r="C1496" i="1"/>
  <c r="H1495" i="1"/>
  <c r="G1495" i="1"/>
  <c r="C1495" i="1"/>
  <c r="C1494" i="1"/>
  <c r="C1493" i="1"/>
  <c r="H1493" i="1" s="1"/>
  <c r="C1492" i="1"/>
  <c r="H1492" i="1" s="1"/>
  <c r="H1491" i="1"/>
  <c r="G1491" i="1"/>
  <c r="C1491" i="1"/>
  <c r="C1490" i="1"/>
  <c r="C1489" i="1"/>
  <c r="H1489" i="1" s="1"/>
  <c r="H1488" i="1"/>
  <c r="G1488" i="1"/>
  <c r="C1488" i="1"/>
  <c r="H1487" i="1"/>
  <c r="G1487" i="1"/>
  <c r="C1487" i="1"/>
  <c r="C1486" i="1"/>
  <c r="C1485" i="1"/>
  <c r="H1485" i="1" s="1"/>
  <c r="C1484" i="1"/>
  <c r="H1484" i="1" s="1"/>
  <c r="C1483" i="1"/>
  <c r="H1483" i="1" s="1"/>
  <c r="C1482" i="1"/>
  <c r="H1482" i="1" s="1"/>
  <c r="H1480" i="1"/>
  <c r="G1480" i="1"/>
  <c r="C1480" i="1"/>
  <c r="D1479" i="1"/>
  <c r="C1479" i="1"/>
  <c r="D1478" i="1"/>
  <c r="C1478" i="1"/>
  <c r="D1477" i="1"/>
  <c r="C1477" i="1"/>
  <c r="D1476" i="1"/>
  <c r="C1476" i="1"/>
  <c r="G1476" i="1" s="1"/>
  <c r="D1475" i="1"/>
  <c r="D1474" i="1"/>
  <c r="C1474" i="1"/>
  <c r="D1473" i="1"/>
  <c r="J1473" i="1" s="1"/>
  <c r="C1473" i="1"/>
  <c r="D1472" i="1"/>
  <c r="C1472" i="1"/>
  <c r="D1471" i="1"/>
  <c r="C1471" i="1"/>
  <c r="H1471" i="1" s="1"/>
  <c r="C1470" i="1"/>
  <c r="D1468" i="1"/>
  <c r="C1468" i="1"/>
  <c r="J1468" i="1" s="1"/>
  <c r="D1467" i="1"/>
  <c r="C1467" i="1"/>
  <c r="H1467" i="1" s="1"/>
  <c r="D1466" i="1"/>
  <c r="C1466" i="1"/>
  <c r="G1465" i="1"/>
  <c r="D1465" i="1"/>
  <c r="H1465" i="1" s="1"/>
  <c r="C1465" i="1"/>
  <c r="D1464" i="1"/>
  <c r="C1464" i="1"/>
  <c r="D1463" i="1"/>
  <c r="C1463" i="1"/>
  <c r="D1462" i="1"/>
  <c r="J1462" i="1" s="1"/>
  <c r="C1462" i="1"/>
  <c r="D1460" i="1"/>
  <c r="H1460" i="1" s="1"/>
  <c r="C1460" i="1"/>
  <c r="G1460" i="1" s="1"/>
  <c r="D1459" i="1"/>
  <c r="C1459" i="1"/>
  <c r="D1458" i="1"/>
  <c r="G1458" i="1" s="1"/>
  <c r="C1458" i="1"/>
  <c r="J1458" i="1" s="1"/>
  <c r="D1457" i="1"/>
  <c r="C1457" i="1"/>
  <c r="D1456" i="1"/>
  <c r="G1456" i="1" s="1"/>
  <c r="C1456" i="1"/>
  <c r="D1455" i="1"/>
  <c r="C1455" i="1"/>
  <c r="D1454" i="1"/>
  <c r="C1454" i="1"/>
  <c r="D1452" i="1"/>
  <c r="H1452" i="1" s="1"/>
  <c r="C1452" i="1"/>
  <c r="D1451" i="1"/>
  <c r="C1451" i="1"/>
  <c r="D1450" i="1"/>
  <c r="C1450" i="1"/>
  <c r="D1449" i="1"/>
  <c r="C1449" i="1"/>
  <c r="D1448" i="1"/>
  <c r="C1448" i="1"/>
  <c r="D1447" i="1"/>
  <c r="C1447" i="1"/>
  <c r="D1446" i="1"/>
  <c r="G1446" i="1" s="1"/>
  <c r="C1446" i="1"/>
  <c r="D1444" i="1"/>
  <c r="J1444" i="1" s="1"/>
  <c r="C1444" i="1"/>
  <c r="D1443" i="1"/>
  <c r="C1443" i="1"/>
  <c r="D1442" i="1"/>
  <c r="C1442" i="1"/>
  <c r="G1441" i="1"/>
  <c r="D1441" i="1"/>
  <c r="C1441" i="1"/>
  <c r="H1441" i="1" s="1"/>
  <c r="D1440" i="1"/>
  <c r="C1440" i="1"/>
  <c r="D1439" i="1"/>
  <c r="G1439" i="1" s="1"/>
  <c r="C1439" i="1"/>
  <c r="C1438" i="1"/>
  <c r="G1434" i="1"/>
  <c r="D1434" i="1"/>
  <c r="C1434" i="1"/>
  <c r="H1434" i="1" s="1"/>
  <c r="G1433" i="1"/>
  <c r="D1433" i="1"/>
  <c r="C1433" i="1"/>
  <c r="H1433" i="1" s="1"/>
  <c r="G1432" i="1"/>
  <c r="D1432" i="1"/>
  <c r="C1432" i="1"/>
  <c r="H1432" i="1" s="1"/>
  <c r="G1431" i="1"/>
  <c r="D1431" i="1"/>
  <c r="C1431" i="1"/>
  <c r="H1431" i="1" s="1"/>
  <c r="G1430" i="1"/>
  <c r="D1430" i="1"/>
  <c r="C1430" i="1"/>
  <c r="H1430" i="1" s="1"/>
  <c r="G1429" i="1"/>
  <c r="D1429" i="1"/>
  <c r="C1429" i="1"/>
  <c r="H1429" i="1" s="1"/>
  <c r="G1428" i="1"/>
  <c r="D1428" i="1"/>
  <c r="C1428" i="1"/>
  <c r="H1428" i="1" s="1"/>
  <c r="G1427" i="1"/>
  <c r="D1427" i="1"/>
  <c r="C1427" i="1"/>
  <c r="H1427" i="1" s="1"/>
  <c r="G1426" i="1"/>
  <c r="D1426" i="1"/>
  <c r="C1426" i="1"/>
  <c r="H1426" i="1" s="1"/>
  <c r="G1425" i="1"/>
  <c r="D1425" i="1"/>
  <c r="C1425" i="1"/>
  <c r="H1425" i="1" s="1"/>
  <c r="G1424" i="1"/>
  <c r="D1424" i="1"/>
  <c r="C1424" i="1"/>
  <c r="H1424" i="1" s="1"/>
  <c r="G1423" i="1"/>
  <c r="D1423" i="1"/>
  <c r="C1423" i="1"/>
  <c r="H1423" i="1" s="1"/>
  <c r="G1422" i="1"/>
  <c r="D1422" i="1"/>
  <c r="C1422" i="1"/>
  <c r="H1422" i="1" s="1"/>
  <c r="G1421" i="1"/>
  <c r="D1421" i="1"/>
  <c r="C1421" i="1"/>
  <c r="H1421" i="1" s="1"/>
  <c r="G1420" i="1"/>
  <c r="D1420" i="1"/>
  <c r="C1420" i="1"/>
  <c r="H1420" i="1" s="1"/>
  <c r="G1419" i="1"/>
  <c r="D1419" i="1"/>
  <c r="C1419" i="1"/>
  <c r="H1419" i="1" s="1"/>
  <c r="G1418" i="1"/>
  <c r="D1418" i="1"/>
  <c r="C1418" i="1"/>
  <c r="H1418" i="1" s="1"/>
  <c r="G1417" i="1"/>
  <c r="D1417" i="1"/>
  <c r="C1417" i="1"/>
  <c r="H1417" i="1" s="1"/>
  <c r="G1416" i="1"/>
  <c r="D1416" i="1"/>
  <c r="C1416" i="1"/>
  <c r="H1416" i="1" s="1"/>
  <c r="G1415" i="1"/>
  <c r="D1415" i="1"/>
  <c r="C1415" i="1"/>
  <c r="H1415" i="1" s="1"/>
  <c r="G1414" i="1"/>
  <c r="D1414" i="1"/>
  <c r="C1414" i="1"/>
  <c r="H1414" i="1" s="1"/>
  <c r="G1413" i="1"/>
  <c r="D1413" i="1"/>
  <c r="C1413" i="1"/>
  <c r="H1413" i="1" s="1"/>
  <c r="G1412" i="1"/>
  <c r="D1412" i="1"/>
  <c r="C1412" i="1"/>
  <c r="H1412" i="1" s="1"/>
  <c r="G1411" i="1"/>
  <c r="D1411" i="1"/>
  <c r="C1411" i="1"/>
  <c r="H1411" i="1" s="1"/>
  <c r="G1410" i="1"/>
  <c r="D1410" i="1"/>
  <c r="C1410" i="1"/>
  <c r="H1410" i="1" s="1"/>
  <c r="G1409" i="1"/>
  <c r="D1409" i="1"/>
  <c r="C1409" i="1"/>
  <c r="H1409" i="1" s="1"/>
  <c r="D1408" i="1"/>
  <c r="G1407" i="1"/>
  <c r="D1407" i="1"/>
  <c r="C1407" i="1"/>
  <c r="H1407" i="1" s="1"/>
  <c r="G1406" i="1"/>
  <c r="D1406" i="1"/>
  <c r="C1406" i="1"/>
  <c r="H1406" i="1" s="1"/>
  <c r="G1405" i="1"/>
  <c r="D1405" i="1"/>
  <c r="C1405" i="1"/>
  <c r="H1405" i="1" s="1"/>
  <c r="G1404" i="1"/>
  <c r="D1404" i="1"/>
  <c r="C1404" i="1"/>
  <c r="H1404" i="1" s="1"/>
  <c r="G1403" i="1"/>
  <c r="D1403" i="1"/>
  <c r="C1403" i="1"/>
  <c r="H1403" i="1" s="1"/>
  <c r="G1402" i="1"/>
  <c r="D1402" i="1"/>
  <c r="C1402" i="1"/>
  <c r="H1402" i="1" s="1"/>
  <c r="D1401" i="1"/>
  <c r="G1401" i="1" s="1"/>
  <c r="C1401" i="1"/>
  <c r="G1400" i="1"/>
  <c r="D1400" i="1"/>
  <c r="C1400" i="1"/>
  <c r="H1400" i="1" s="1"/>
  <c r="G1399" i="1"/>
  <c r="D1399" i="1"/>
  <c r="C1399" i="1"/>
  <c r="H1399" i="1" s="1"/>
  <c r="G1398" i="1"/>
  <c r="D1398" i="1"/>
  <c r="C1398" i="1"/>
  <c r="H1398" i="1" s="1"/>
  <c r="G1397" i="1"/>
  <c r="D1397" i="1"/>
  <c r="C1397" i="1"/>
  <c r="H1397" i="1" s="1"/>
  <c r="G1396" i="1"/>
  <c r="D1396" i="1"/>
  <c r="C1396" i="1"/>
  <c r="H1396" i="1" s="1"/>
  <c r="G1395" i="1"/>
  <c r="D1395" i="1"/>
  <c r="C1395" i="1"/>
  <c r="H1395" i="1" s="1"/>
  <c r="G1394" i="1"/>
  <c r="D1394" i="1"/>
  <c r="C1394" i="1"/>
  <c r="H1394" i="1" s="1"/>
  <c r="G1393" i="1"/>
  <c r="D1393" i="1"/>
  <c r="C1393" i="1"/>
  <c r="H1393" i="1" s="1"/>
  <c r="G1392" i="1"/>
  <c r="D1392" i="1"/>
  <c r="C1392" i="1"/>
  <c r="H1392" i="1" s="1"/>
  <c r="G1391" i="1"/>
  <c r="D1391" i="1"/>
  <c r="C1391" i="1"/>
  <c r="H1391" i="1" s="1"/>
  <c r="G1390" i="1"/>
  <c r="D1390" i="1"/>
  <c r="C1390" i="1"/>
  <c r="H1390" i="1" s="1"/>
  <c r="G1389" i="1"/>
  <c r="D1389" i="1"/>
  <c r="C1389" i="1"/>
  <c r="H1389" i="1" s="1"/>
  <c r="G1388" i="1"/>
  <c r="D1388" i="1"/>
  <c r="C1388" i="1"/>
  <c r="H1388" i="1" s="1"/>
  <c r="G1387" i="1"/>
  <c r="D1387" i="1"/>
  <c r="C1387" i="1"/>
  <c r="H1387" i="1" s="1"/>
  <c r="G1386" i="1"/>
  <c r="D1386" i="1"/>
  <c r="C1386" i="1"/>
  <c r="H1386" i="1" s="1"/>
  <c r="G1385" i="1"/>
  <c r="D1385" i="1"/>
  <c r="C1385" i="1"/>
  <c r="H1385" i="1" s="1"/>
  <c r="G1384" i="1"/>
  <c r="D1384" i="1"/>
  <c r="C1384" i="1"/>
  <c r="H1384" i="1" s="1"/>
  <c r="D1383" i="1"/>
  <c r="G1382" i="1"/>
  <c r="D1382" i="1"/>
  <c r="C1382" i="1"/>
  <c r="H1382" i="1" s="1"/>
  <c r="G1381" i="1"/>
  <c r="D1381" i="1"/>
  <c r="C1381" i="1"/>
  <c r="H1381" i="1" s="1"/>
  <c r="G1380" i="1"/>
  <c r="D1380" i="1"/>
  <c r="C1380" i="1"/>
  <c r="H1380" i="1" s="1"/>
  <c r="G1379" i="1"/>
  <c r="D1379" i="1"/>
  <c r="C1379" i="1"/>
  <c r="H1379" i="1" s="1"/>
  <c r="G1378" i="1"/>
  <c r="D1378" i="1"/>
  <c r="C1378" i="1"/>
  <c r="H1378" i="1" s="1"/>
  <c r="G1377" i="1"/>
  <c r="D1377" i="1"/>
  <c r="C1377" i="1"/>
  <c r="H1377" i="1" s="1"/>
  <c r="G1376" i="1"/>
  <c r="D1376" i="1"/>
  <c r="C1376" i="1"/>
  <c r="H1376" i="1" s="1"/>
  <c r="G1375" i="1"/>
  <c r="D1375" i="1"/>
  <c r="C1375" i="1"/>
  <c r="H1375" i="1" s="1"/>
  <c r="G1374" i="1"/>
  <c r="D1374" i="1"/>
  <c r="C1374" i="1"/>
  <c r="H1374" i="1" s="1"/>
  <c r="G1373" i="1"/>
  <c r="D1373" i="1"/>
  <c r="C1373" i="1"/>
  <c r="H1373" i="1" s="1"/>
  <c r="G1372" i="1"/>
  <c r="D1372" i="1"/>
  <c r="C1372" i="1"/>
  <c r="H1372" i="1" s="1"/>
  <c r="G1371" i="1"/>
  <c r="D1371" i="1"/>
  <c r="C1371" i="1"/>
  <c r="H1371" i="1" s="1"/>
  <c r="G1370" i="1"/>
  <c r="D1370" i="1"/>
  <c r="C1370" i="1"/>
  <c r="H1370" i="1" s="1"/>
  <c r="G1369" i="1"/>
  <c r="D1369" i="1"/>
  <c r="C1369" i="1"/>
  <c r="H1369" i="1" s="1"/>
  <c r="G1368" i="1"/>
  <c r="D1368" i="1"/>
  <c r="C1368" i="1"/>
  <c r="H1368" i="1" s="1"/>
  <c r="G1367" i="1"/>
  <c r="D1367" i="1"/>
  <c r="C1367" i="1"/>
  <c r="H1367" i="1" s="1"/>
  <c r="G1366" i="1"/>
  <c r="D1366" i="1"/>
  <c r="C1366" i="1"/>
  <c r="H1366" i="1" s="1"/>
  <c r="G1365" i="1"/>
  <c r="D1365" i="1"/>
  <c r="C1365" i="1"/>
  <c r="H1365" i="1" s="1"/>
  <c r="G1364" i="1"/>
  <c r="D1364" i="1"/>
  <c r="C1364" i="1"/>
  <c r="H1364" i="1" s="1"/>
  <c r="G1363" i="1"/>
  <c r="D1363" i="1"/>
  <c r="C1363" i="1"/>
  <c r="H1363" i="1" s="1"/>
  <c r="G1362" i="1"/>
  <c r="D1362" i="1"/>
  <c r="C1362" i="1"/>
  <c r="H1362" i="1" s="1"/>
  <c r="G1361" i="1"/>
  <c r="D1361" i="1"/>
  <c r="C1361" i="1"/>
  <c r="H1361" i="1" s="1"/>
  <c r="G1360" i="1"/>
  <c r="D1360" i="1"/>
  <c r="C1360" i="1"/>
  <c r="H1360" i="1" s="1"/>
  <c r="G1359" i="1"/>
  <c r="D1359" i="1"/>
  <c r="C1359" i="1"/>
  <c r="H1359" i="1" s="1"/>
  <c r="G1358" i="1"/>
  <c r="D1358" i="1"/>
  <c r="C1358" i="1"/>
  <c r="H1358" i="1" s="1"/>
  <c r="G1357" i="1"/>
  <c r="D1357" i="1"/>
  <c r="C1357" i="1"/>
  <c r="H1357" i="1" s="1"/>
  <c r="G1356" i="1"/>
  <c r="D1356" i="1"/>
  <c r="C1356" i="1"/>
  <c r="H1356" i="1" s="1"/>
  <c r="G1355" i="1"/>
  <c r="D1355" i="1"/>
  <c r="C1355" i="1"/>
  <c r="H1355" i="1" s="1"/>
  <c r="G1354" i="1"/>
  <c r="D1354" i="1"/>
  <c r="C1354" i="1"/>
  <c r="H1354" i="1" s="1"/>
  <c r="G1353" i="1"/>
  <c r="D1353" i="1"/>
  <c r="C1353" i="1"/>
  <c r="H1353" i="1" s="1"/>
  <c r="G1352" i="1"/>
  <c r="D1352" i="1"/>
  <c r="C1352" i="1"/>
  <c r="H1352" i="1" s="1"/>
  <c r="G1351" i="1"/>
  <c r="D1351" i="1"/>
  <c r="C1351" i="1"/>
  <c r="H1351" i="1" s="1"/>
  <c r="G1350" i="1"/>
  <c r="D1350" i="1"/>
  <c r="C1350" i="1"/>
  <c r="H1350" i="1" s="1"/>
  <c r="G1349" i="1"/>
  <c r="D1349" i="1"/>
  <c r="C1349" i="1"/>
  <c r="H1349" i="1" s="1"/>
  <c r="G1348" i="1"/>
  <c r="D1348" i="1"/>
  <c r="C1348" i="1"/>
  <c r="H1348" i="1" s="1"/>
  <c r="G1347" i="1"/>
  <c r="D1347" i="1"/>
  <c r="C1347" i="1"/>
  <c r="H1347" i="1" s="1"/>
  <c r="G1346" i="1"/>
  <c r="D1346" i="1"/>
  <c r="C1346" i="1"/>
  <c r="H1346" i="1" s="1"/>
  <c r="G1345" i="1"/>
  <c r="D1345" i="1"/>
  <c r="C1345" i="1"/>
  <c r="H1345" i="1" s="1"/>
  <c r="G1344" i="1"/>
  <c r="D1344" i="1"/>
  <c r="C1344" i="1"/>
  <c r="H1344" i="1" s="1"/>
  <c r="G1343" i="1"/>
  <c r="D1343" i="1"/>
  <c r="C1343" i="1"/>
  <c r="H1343" i="1" s="1"/>
  <c r="G1342" i="1"/>
  <c r="D1342" i="1"/>
  <c r="C1342" i="1"/>
  <c r="H1342" i="1" s="1"/>
  <c r="G1341" i="1"/>
  <c r="D1341" i="1"/>
  <c r="C1341" i="1"/>
  <c r="H1341" i="1" s="1"/>
  <c r="G1340" i="1"/>
  <c r="D1340" i="1"/>
  <c r="C1340" i="1"/>
  <c r="H1340" i="1" s="1"/>
  <c r="G1339" i="1"/>
  <c r="D1339" i="1"/>
  <c r="C1339" i="1"/>
  <c r="H1339" i="1" s="1"/>
  <c r="G1338" i="1"/>
  <c r="D1338" i="1"/>
  <c r="C1338" i="1"/>
  <c r="H1338" i="1" s="1"/>
  <c r="G1337" i="1"/>
  <c r="D1337" i="1"/>
  <c r="C1337" i="1"/>
  <c r="H1337" i="1" s="1"/>
  <c r="G1336" i="1"/>
  <c r="D1336" i="1"/>
  <c r="C1336" i="1"/>
  <c r="H1336" i="1" s="1"/>
  <c r="G1335" i="1"/>
  <c r="D1335" i="1"/>
  <c r="C1335" i="1"/>
  <c r="H1335" i="1" s="1"/>
  <c r="G1334" i="1"/>
  <c r="D1334" i="1"/>
  <c r="C1334" i="1"/>
  <c r="H1334" i="1" s="1"/>
  <c r="G1333" i="1"/>
  <c r="D1333" i="1"/>
  <c r="C1333" i="1"/>
  <c r="H1333" i="1" s="1"/>
  <c r="G1332" i="1"/>
  <c r="D1332" i="1"/>
  <c r="C1332" i="1"/>
  <c r="H1332" i="1" s="1"/>
  <c r="G1331" i="1"/>
  <c r="D1331" i="1"/>
  <c r="C1331" i="1"/>
  <c r="H1331" i="1" s="1"/>
  <c r="G1330" i="1"/>
  <c r="D1330" i="1"/>
  <c r="C1330" i="1"/>
  <c r="H1330" i="1" s="1"/>
  <c r="D1329" i="1"/>
  <c r="G1328" i="1"/>
  <c r="D1328" i="1"/>
  <c r="C1328" i="1"/>
  <c r="H1328" i="1" s="1"/>
  <c r="G1327" i="1"/>
  <c r="D1327" i="1"/>
  <c r="C1327" i="1"/>
  <c r="H1327" i="1" s="1"/>
  <c r="G1326" i="1"/>
  <c r="D1326" i="1"/>
  <c r="C1326" i="1"/>
  <c r="H1326" i="1" s="1"/>
  <c r="G1325" i="1"/>
  <c r="D1325" i="1"/>
  <c r="C1325" i="1"/>
  <c r="H1325" i="1" s="1"/>
  <c r="G1324" i="1"/>
  <c r="D1324" i="1"/>
  <c r="C1324" i="1"/>
  <c r="H1324" i="1" s="1"/>
  <c r="G1323" i="1"/>
  <c r="D1323" i="1"/>
  <c r="C1323" i="1"/>
  <c r="H1323" i="1" s="1"/>
  <c r="G1322" i="1"/>
  <c r="D1322" i="1"/>
  <c r="C1322" i="1"/>
  <c r="H1322" i="1" s="1"/>
  <c r="G1321" i="1"/>
  <c r="D1321" i="1"/>
  <c r="C1321" i="1"/>
  <c r="H1321" i="1" s="1"/>
  <c r="G1320" i="1"/>
  <c r="D1320" i="1"/>
  <c r="C1320" i="1"/>
  <c r="H1320" i="1" s="1"/>
  <c r="G1319" i="1"/>
  <c r="D1319" i="1"/>
  <c r="C1319" i="1"/>
  <c r="H1319" i="1" s="1"/>
  <c r="G1318" i="1"/>
  <c r="D1318" i="1"/>
  <c r="C1318" i="1"/>
  <c r="H1318" i="1" s="1"/>
  <c r="G1317" i="1"/>
  <c r="D1317" i="1"/>
  <c r="C1317" i="1"/>
  <c r="H1317" i="1" s="1"/>
  <c r="G1316" i="1"/>
  <c r="D1316" i="1"/>
  <c r="C1316" i="1"/>
  <c r="H1316" i="1" s="1"/>
  <c r="G1315" i="1"/>
  <c r="D1315" i="1"/>
  <c r="C1315" i="1"/>
  <c r="H1315" i="1" s="1"/>
  <c r="G1314" i="1"/>
  <c r="D1314" i="1"/>
  <c r="C1314" i="1"/>
  <c r="H1314" i="1" s="1"/>
  <c r="G1313" i="1"/>
  <c r="D1313" i="1"/>
  <c r="C1313" i="1"/>
  <c r="H1313" i="1" s="1"/>
  <c r="G1312" i="1"/>
  <c r="D1312" i="1"/>
  <c r="C1312" i="1"/>
  <c r="H1312" i="1" s="1"/>
  <c r="G1311" i="1"/>
  <c r="D1311" i="1"/>
  <c r="C1311" i="1"/>
  <c r="H1311" i="1" s="1"/>
  <c r="G1310" i="1"/>
  <c r="D1310" i="1"/>
  <c r="C1310" i="1"/>
  <c r="H1310" i="1" s="1"/>
  <c r="G1309" i="1"/>
  <c r="D1309" i="1"/>
  <c r="C1309" i="1"/>
  <c r="H1309" i="1" s="1"/>
  <c r="G1308" i="1"/>
  <c r="D1308" i="1"/>
  <c r="C1308" i="1"/>
  <c r="H1308" i="1" s="1"/>
  <c r="G1307" i="1"/>
  <c r="D1307" i="1"/>
  <c r="C1307" i="1"/>
  <c r="H1307" i="1" s="1"/>
  <c r="G1306" i="1"/>
  <c r="D1306" i="1"/>
  <c r="C1306" i="1"/>
  <c r="H1306" i="1" s="1"/>
  <c r="G1305" i="1"/>
  <c r="D1305" i="1"/>
  <c r="C1305" i="1"/>
  <c r="H1305" i="1" s="1"/>
  <c r="G1304" i="1"/>
  <c r="D1304" i="1"/>
  <c r="C1304" i="1"/>
  <c r="H1304" i="1" s="1"/>
  <c r="G1303" i="1"/>
  <c r="D1303" i="1"/>
  <c r="C1303" i="1"/>
  <c r="H1303" i="1" s="1"/>
  <c r="G1302" i="1"/>
  <c r="D1302" i="1"/>
  <c r="C1302" i="1"/>
  <c r="H1302" i="1" s="1"/>
  <c r="G1301" i="1"/>
  <c r="D1301" i="1"/>
  <c r="C1301" i="1"/>
  <c r="H1301" i="1" s="1"/>
  <c r="G1300" i="1"/>
  <c r="D1300" i="1"/>
  <c r="C1300" i="1"/>
  <c r="H1300" i="1" s="1"/>
  <c r="D1299" i="1"/>
  <c r="G1298" i="1"/>
  <c r="D1298" i="1"/>
  <c r="C1298" i="1"/>
  <c r="H1298" i="1" s="1"/>
  <c r="G1297" i="1"/>
  <c r="D1297" i="1"/>
  <c r="C1297" i="1"/>
  <c r="H1297" i="1" s="1"/>
  <c r="G1296" i="1"/>
  <c r="D1296" i="1"/>
  <c r="C1296" i="1"/>
  <c r="H1296" i="1" s="1"/>
  <c r="G1295" i="1"/>
  <c r="D1295" i="1"/>
  <c r="C1295" i="1"/>
  <c r="H1295" i="1" s="1"/>
  <c r="G1294" i="1"/>
  <c r="D1294" i="1"/>
  <c r="C1294" i="1"/>
  <c r="H1294" i="1" s="1"/>
  <c r="G1293" i="1"/>
  <c r="D1293" i="1"/>
  <c r="C1293" i="1"/>
  <c r="H1293" i="1" s="1"/>
  <c r="G1292" i="1"/>
  <c r="D1292" i="1"/>
  <c r="C1292" i="1"/>
  <c r="H1292" i="1" s="1"/>
  <c r="D1291" i="1"/>
  <c r="C1291" i="1"/>
  <c r="D1290" i="1"/>
  <c r="C1290" i="1"/>
  <c r="H1290" i="1" s="1"/>
  <c r="D1289" i="1"/>
  <c r="C1289" i="1"/>
  <c r="G1289" i="1" s="1"/>
  <c r="G1288" i="1"/>
  <c r="D1288" i="1"/>
  <c r="C1288" i="1"/>
  <c r="H1288" i="1" s="1"/>
  <c r="D1287" i="1"/>
  <c r="C1287" i="1"/>
  <c r="D1286" i="1"/>
  <c r="C1286" i="1"/>
  <c r="H1286" i="1" s="1"/>
  <c r="D1285" i="1"/>
  <c r="G1285" i="1" s="1"/>
  <c r="C1285" i="1"/>
  <c r="G1284" i="1"/>
  <c r="D1284" i="1"/>
  <c r="C1284" i="1"/>
  <c r="H1284" i="1" s="1"/>
  <c r="D1283" i="1"/>
  <c r="C1283" i="1"/>
  <c r="D1282" i="1"/>
  <c r="C1282" i="1"/>
  <c r="H1282" i="1" s="1"/>
  <c r="D1281" i="1"/>
  <c r="C1281" i="1"/>
  <c r="G1281" i="1" s="1"/>
  <c r="D1280" i="1"/>
  <c r="C1280" i="1"/>
  <c r="G1280" i="1" s="1"/>
  <c r="D1279" i="1"/>
  <c r="C1279" i="1"/>
  <c r="G1279" i="1" s="1"/>
  <c r="D1278" i="1"/>
  <c r="C1278" i="1"/>
  <c r="G1278" i="1" s="1"/>
  <c r="D1277" i="1"/>
  <c r="C1277" i="1"/>
  <c r="G1277" i="1" s="1"/>
  <c r="D1276" i="1"/>
  <c r="C1276" i="1"/>
  <c r="G1276" i="1" s="1"/>
  <c r="D1275" i="1"/>
  <c r="C1275" i="1"/>
  <c r="G1275" i="1" s="1"/>
  <c r="D1274" i="1"/>
  <c r="C1274" i="1"/>
  <c r="G1274" i="1" s="1"/>
  <c r="D1273" i="1"/>
  <c r="C1273" i="1"/>
  <c r="G1273" i="1" s="1"/>
  <c r="D1272" i="1"/>
  <c r="C1272" i="1"/>
  <c r="G1272" i="1" s="1"/>
  <c r="D1271" i="1"/>
  <c r="C1271" i="1"/>
  <c r="G1271" i="1" s="1"/>
  <c r="D1270" i="1"/>
  <c r="C1270" i="1"/>
  <c r="G1270" i="1" s="1"/>
  <c r="D1269" i="1"/>
  <c r="C1269" i="1"/>
  <c r="G1269" i="1" s="1"/>
  <c r="D1268" i="1"/>
  <c r="C1268" i="1"/>
  <c r="G1268" i="1" s="1"/>
  <c r="D1267" i="1"/>
  <c r="C1267" i="1"/>
  <c r="G1267" i="1" s="1"/>
  <c r="D1266" i="1"/>
  <c r="C1266" i="1"/>
  <c r="G1266" i="1" s="1"/>
  <c r="D1265" i="1"/>
  <c r="C1265" i="1"/>
  <c r="G1265" i="1" s="1"/>
  <c r="D1264" i="1"/>
  <c r="C1264" i="1"/>
  <c r="D1263" i="1"/>
  <c r="C1263" i="1"/>
  <c r="D1262" i="1"/>
  <c r="C1262" i="1"/>
  <c r="G1262" i="1" s="1"/>
  <c r="D1261" i="1"/>
  <c r="C1261" i="1"/>
  <c r="G1261" i="1" s="1"/>
  <c r="D1260" i="1"/>
  <c r="C1260" i="1"/>
  <c r="G1260" i="1" s="1"/>
  <c r="D1259" i="1"/>
  <c r="C1259" i="1"/>
  <c r="G1259" i="1" s="1"/>
  <c r="D1258" i="1"/>
  <c r="C1258" i="1"/>
  <c r="G1258" i="1" s="1"/>
  <c r="D1257" i="1"/>
  <c r="C1257" i="1"/>
  <c r="G1257" i="1" s="1"/>
  <c r="D1256" i="1"/>
  <c r="C1256" i="1"/>
  <c r="G1256" i="1" s="1"/>
  <c r="D1255" i="1"/>
  <c r="C1255" i="1"/>
  <c r="G1255" i="1" s="1"/>
  <c r="D1254" i="1"/>
  <c r="C1254" i="1"/>
  <c r="G1254" i="1" s="1"/>
  <c r="D1253" i="1"/>
  <c r="C1253" i="1"/>
  <c r="G1253" i="1" s="1"/>
  <c r="D1252" i="1"/>
  <c r="C1252" i="1"/>
  <c r="G1252" i="1" s="1"/>
  <c r="D1251" i="1"/>
  <c r="C1251" i="1"/>
  <c r="G1251" i="1" s="1"/>
  <c r="D1250" i="1"/>
  <c r="C1250" i="1"/>
  <c r="G1250" i="1" s="1"/>
  <c r="D1249" i="1"/>
  <c r="C1249" i="1"/>
  <c r="G1249" i="1" s="1"/>
  <c r="D1248" i="1"/>
  <c r="C1248" i="1"/>
  <c r="G1248" i="1" s="1"/>
  <c r="D1247" i="1"/>
  <c r="C1247" i="1"/>
  <c r="G1247" i="1" s="1"/>
  <c r="D1246" i="1"/>
  <c r="C1246" i="1"/>
  <c r="G1246" i="1" s="1"/>
  <c r="D1245" i="1"/>
  <c r="C1245" i="1"/>
  <c r="D1244" i="1"/>
  <c r="C1244" i="1"/>
  <c r="G1244" i="1" s="1"/>
  <c r="D1243" i="1"/>
  <c r="C1243" i="1"/>
  <c r="G1243" i="1" s="1"/>
  <c r="D1242" i="1"/>
  <c r="C1242" i="1"/>
  <c r="G1242" i="1" s="1"/>
  <c r="D1241" i="1"/>
  <c r="C1241" i="1"/>
  <c r="G1241" i="1" s="1"/>
  <c r="D1240" i="1"/>
  <c r="C1240" i="1"/>
  <c r="G1240" i="1" s="1"/>
  <c r="D1239" i="1"/>
  <c r="C1239" i="1"/>
  <c r="G1239" i="1" s="1"/>
  <c r="D1238" i="1"/>
  <c r="C1238" i="1"/>
  <c r="G1238" i="1" s="1"/>
  <c r="D1237" i="1"/>
  <c r="C1237" i="1"/>
  <c r="G1237" i="1" s="1"/>
  <c r="D1236" i="1"/>
  <c r="C1236" i="1"/>
  <c r="G1236" i="1" s="1"/>
  <c r="D1235" i="1"/>
  <c r="D1234" i="1"/>
  <c r="C1234" i="1"/>
  <c r="G1234" i="1" s="1"/>
  <c r="D1233" i="1"/>
  <c r="C1233" i="1"/>
  <c r="G1233" i="1" s="1"/>
  <c r="D1232" i="1"/>
  <c r="C1232" i="1"/>
  <c r="G1232" i="1" s="1"/>
  <c r="D1231" i="1"/>
  <c r="C1231" i="1"/>
  <c r="G1231" i="1" s="1"/>
  <c r="G1230" i="1"/>
  <c r="D1230" i="1"/>
  <c r="C1230" i="1"/>
  <c r="H1230" i="1" s="1"/>
  <c r="G1229" i="1"/>
  <c r="D1229" i="1"/>
  <c r="C1229" i="1"/>
  <c r="H1229" i="1" s="1"/>
  <c r="G1228" i="1"/>
  <c r="D1228" i="1"/>
  <c r="C1228" i="1"/>
  <c r="H1228" i="1" s="1"/>
  <c r="C1227" i="1"/>
  <c r="G1226" i="1"/>
  <c r="D1226" i="1"/>
  <c r="C1226" i="1"/>
  <c r="H1226" i="1" s="1"/>
  <c r="G1225" i="1"/>
  <c r="D1225" i="1"/>
  <c r="C1225" i="1"/>
  <c r="H1225" i="1" s="1"/>
  <c r="G1224" i="1"/>
  <c r="D1224" i="1"/>
  <c r="C1224" i="1"/>
  <c r="D1223" i="1"/>
  <c r="G1223" i="1" s="1"/>
  <c r="C1223" i="1"/>
  <c r="G1221" i="1"/>
  <c r="D1221" i="1"/>
  <c r="C1221" i="1"/>
  <c r="H1221" i="1" s="1"/>
  <c r="G1220" i="1"/>
  <c r="D1220" i="1"/>
  <c r="C1220" i="1"/>
  <c r="H1220" i="1" s="1"/>
  <c r="G1219" i="1"/>
  <c r="D1219" i="1"/>
  <c r="C1219" i="1"/>
  <c r="H1219" i="1" s="1"/>
  <c r="G1218" i="1"/>
  <c r="D1218" i="1"/>
  <c r="C1218" i="1"/>
  <c r="H1218" i="1" s="1"/>
  <c r="D1217" i="1"/>
  <c r="G1217" i="1" s="1"/>
  <c r="C1217" i="1"/>
  <c r="D1216" i="1"/>
  <c r="G1216" i="1" s="1"/>
  <c r="C1216" i="1"/>
  <c r="H1216" i="1" s="1"/>
  <c r="D1215" i="1"/>
  <c r="G1213" i="1"/>
  <c r="D1213" i="1"/>
  <c r="C1213" i="1"/>
  <c r="H1213" i="1" s="1"/>
  <c r="G1212" i="1"/>
  <c r="D1212" i="1"/>
  <c r="C1212" i="1"/>
  <c r="H1212" i="1" s="1"/>
  <c r="G1211" i="1"/>
  <c r="D1211" i="1"/>
  <c r="C1211" i="1"/>
  <c r="H1211" i="1" s="1"/>
  <c r="G1210" i="1"/>
  <c r="D1210" i="1"/>
  <c r="C1210" i="1"/>
  <c r="H1210" i="1" s="1"/>
  <c r="G1209" i="1"/>
  <c r="D1209" i="1"/>
  <c r="C1209" i="1"/>
  <c r="H1209" i="1" s="1"/>
  <c r="G1208" i="1"/>
  <c r="D1208" i="1"/>
  <c r="C1208" i="1"/>
  <c r="H1208" i="1" s="1"/>
  <c r="G1207" i="1"/>
  <c r="D1207" i="1"/>
  <c r="C1207" i="1"/>
  <c r="H1207" i="1" s="1"/>
  <c r="G1206" i="1"/>
  <c r="D1206" i="1"/>
  <c r="C1206" i="1"/>
  <c r="H1206" i="1" s="1"/>
  <c r="G1205" i="1"/>
  <c r="D1205" i="1"/>
  <c r="C1205" i="1"/>
  <c r="H1205" i="1" s="1"/>
  <c r="G1204" i="1"/>
  <c r="D1204" i="1"/>
  <c r="C1204" i="1"/>
  <c r="H1204" i="1" s="1"/>
  <c r="G1203" i="1"/>
  <c r="D1203" i="1"/>
  <c r="C1203" i="1"/>
  <c r="H1203" i="1" s="1"/>
  <c r="G1202" i="1"/>
  <c r="D1202" i="1"/>
  <c r="C1202" i="1"/>
  <c r="H1202" i="1" s="1"/>
  <c r="G1201" i="1"/>
  <c r="D1201" i="1"/>
  <c r="C1201" i="1"/>
  <c r="H1201" i="1" s="1"/>
  <c r="G1200" i="1"/>
  <c r="D1200" i="1"/>
  <c r="C1200" i="1"/>
  <c r="H1200" i="1" s="1"/>
  <c r="G1199" i="1"/>
  <c r="D1199" i="1"/>
  <c r="C1199" i="1"/>
  <c r="H1199" i="1" s="1"/>
  <c r="G1198" i="1"/>
  <c r="D1198" i="1"/>
  <c r="C1198" i="1"/>
  <c r="H1198" i="1" s="1"/>
  <c r="G1197" i="1"/>
  <c r="D1197" i="1"/>
  <c r="C1197" i="1"/>
  <c r="H1197" i="1" s="1"/>
  <c r="G1196" i="1"/>
  <c r="D1196" i="1"/>
  <c r="C1196" i="1"/>
  <c r="H1196" i="1" s="1"/>
  <c r="G1195" i="1"/>
  <c r="D1195" i="1"/>
  <c r="C1195" i="1"/>
  <c r="H1195" i="1" s="1"/>
  <c r="G1194" i="1"/>
  <c r="D1194" i="1"/>
  <c r="C1194" i="1"/>
  <c r="H1194" i="1" s="1"/>
  <c r="G1193" i="1"/>
  <c r="D1193" i="1"/>
  <c r="C1193" i="1"/>
  <c r="H1193" i="1" s="1"/>
  <c r="G1192" i="1"/>
  <c r="D1192" i="1"/>
  <c r="C1192" i="1"/>
  <c r="H1192" i="1" s="1"/>
  <c r="G1191" i="1"/>
  <c r="D1191" i="1"/>
  <c r="C1191" i="1"/>
  <c r="H1191" i="1" s="1"/>
  <c r="G1190" i="1"/>
  <c r="D1190" i="1"/>
  <c r="C1190" i="1"/>
  <c r="H1190" i="1" s="1"/>
  <c r="G1189" i="1"/>
  <c r="D1189" i="1"/>
  <c r="C1189" i="1"/>
  <c r="H1189" i="1" s="1"/>
  <c r="G1188" i="1"/>
  <c r="D1188" i="1"/>
  <c r="C1188" i="1"/>
  <c r="H1188" i="1" s="1"/>
  <c r="G1187" i="1"/>
  <c r="D1187" i="1"/>
  <c r="C1187" i="1"/>
  <c r="H1187" i="1" s="1"/>
  <c r="G1186" i="1"/>
  <c r="D1186" i="1"/>
  <c r="C1186" i="1"/>
  <c r="H1186" i="1" s="1"/>
  <c r="G1185" i="1"/>
  <c r="D1185" i="1"/>
  <c r="C1185" i="1"/>
  <c r="H1185" i="1" s="1"/>
  <c r="G1184" i="1"/>
  <c r="D1184" i="1"/>
  <c r="C1184" i="1"/>
  <c r="H1184" i="1" s="1"/>
  <c r="G1183" i="1"/>
  <c r="D1183" i="1"/>
  <c r="C1183" i="1"/>
  <c r="H1183" i="1" s="1"/>
  <c r="G1182" i="1"/>
  <c r="D1182" i="1"/>
  <c r="C1182" i="1"/>
  <c r="H1182" i="1" s="1"/>
  <c r="G1181" i="1"/>
  <c r="D1181" i="1"/>
  <c r="C1181" i="1"/>
  <c r="H1181" i="1" s="1"/>
  <c r="G1180" i="1"/>
  <c r="D1180" i="1"/>
  <c r="C1180" i="1"/>
  <c r="H1180" i="1" s="1"/>
  <c r="G1179" i="1"/>
  <c r="D1179" i="1"/>
  <c r="C1179" i="1"/>
  <c r="H1179" i="1" s="1"/>
  <c r="G1178" i="1"/>
  <c r="D1178" i="1"/>
  <c r="C1178" i="1"/>
  <c r="H1178" i="1" s="1"/>
  <c r="G1177" i="1"/>
  <c r="D1177" i="1"/>
  <c r="C1177" i="1"/>
  <c r="H1177" i="1" s="1"/>
  <c r="G1176" i="1"/>
  <c r="D1176" i="1"/>
  <c r="C1176" i="1"/>
  <c r="H1176" i="1" s="1"/>
  <c r="G1175" i="1"/>
  <c r="D1175" i="1"/>
  <c r="C1175" i="1"/>
  <c r="H1175" i="1" s="1"/>
  <c r="G1174" i="1"/>
  <c r="D1174" i="1"/>
  <c r="C1174" i="1"/>
  <c r="H1174" i="1" s="1"/>
  <c r="G1173" i="1"/>
  <c r="D1173" i="1"/>
  <c r="C1173" i="1"/>
  <c r="H1173" i="1" s="1"/>
  <c r="G1172" i="1"/>
  <c r="D1172" i="1"/>
  <c r="C1172" i="1"/>
  <c r="H1172" i="1" s="1"/>
  <c r="G1171" i="1"/>
  <c r="D1171" i="1"/>
  <c r="C1171" i="1"/>
  <c r="H1171" i="1" s="1"/>
  <c r="G1170" i="1"/>
  <c r="D1170" i="1"/>
  <c r="C1170" i="1"/>
  <c r="H1170" i="1" s="1"/>
  <c r="G1169" i="1"/>
  <c r="D1169" i="1"/>
  <c r="C1169" i="1"/>
  <c r="H1169" i="1" s="1"/>
  <c r="G1168" i="1"/>
  <c r="D1168" i="1"/>
  <c r="C1168" i="1"/>
  <c r="H1168" i="1" s="1"/>
  <c r="D1167" i="1"/>
  <c r="D1166" i="1"/>
  <c r="G1166" i="1" s="1"/>
  <c r="C1166" i="1"/>
  <c r="G1165" i="1"/>
  <c r="D1165" i="1"/>
  <c r="C1165" i="1"/>
  <c r="H1165" i="1" s="1"/>
  <c r="G1164" i="1"/>
  <c r="D1164" i="1"/>
  <c r="C1164" i="1"/>
  <c r="H1164" i="1" s="1"/>
  <c r="G1163" i="1"/>
  <c r="D1163" i="1"/>
  <c r="C1163" i="1"/>
  <c r="H1163" i="1" s="1"/>
  <c r="G1162" i="1"/>
  <c r="D1162" i="1"/>
  <c r="C1162" i="1"/>
  <c r="H1162" i="1" s="1"/>
  <c r="G1161" i="1"/>
  <c r="D1161" i="1"/>
  <c r="C1161" i="1"/>
  <c r="H1161" i="1" s="1"/>
  <c r="D1160" i="1"/>
  <c r="G1160" i="1" s="1"/>
  <c r="C1160" i="1"/>
  <c r="G1159" i="1"/>
  <c r="D1159" i="1"/>
  <c r="C1159" i="1"/>
  <c r="H1159" i="1" s="1"/>
  <c r="G1158" i="1"/>
  <c r="D1158" i="1"/>
  <c r="C1158" i="1"/>
  <c r="H1158" i="1" s="1"/>
  <c r="C1157" i="1"/>
  <c r="D1156" i="1"/>
  <c r="G1156" i="1" s="1"/>
  <c r="C1156" i="1"/>
  <c r="G1155" i="1"/>
  <c r="D1155" i="1"/>
  <c r="C1155" i="1"/>
  <c r="H1155" i="1" s="1"/>
  <c r="C1154" i="1"/>
  <c r="G1151" i="1"/>
  <c r="D1151" i="1"/>
  <c r="C1151" i="1"/>
  <c r="H1151" i="1" s="1"/>
  <c r="G1150" i="1"/>
  <c r="D1150" i="1"/>
  <c r="C1150" i="1"/>
  <c r="H1150" i="1" s="1"/>
  <c r="D1149" i="1"/>
  <c r="G1149" i="1" s="1"/>
  <c r="C1149" i="1"/>
  <c r="H1149" i="1" s="1"/>
  <c r="D1148" i="1"/>
  <c r="G1148" i="1" s="1"/>
  <c r="C1148" i="1"/>
  <c r="H1148" i="1" s="1"/>
  <c r="G1147" i="1"/>
  <c r="D1147" i="1"/>
  <c r="C1147" i="1"/>
  <c r="H1147" i="1" s="1"/>
  <c r="G1146" i="1"/>
  <c r="D1146" i="1"/>
  <c r="C1146" i="1"/>
  <c r="H1146" i="1" s="1"/>
  <c r="G1145" i="1"/>
  <c r="D1145" i="1"/>
  <c r="C1145" i="1"/>
  <c r="H1145" i="1" s="1"/>
  <c r="G1144" i="1"/>
  <c r="D1144" i="1"/>
  <c r="C1144" i="1"/>
  <c r="H1144" i="1" s="1"/>
  <c r="G1143" i="1"/>
  <c r="D1143" i="1"/>
  <c r="C1143" i="1"/>
  <c r="H1143" i="1" s="1"/>
  <c r="G1142" i="1"/>
  <c r="D1142" i="1"/>
  <c r="C1142" i="1"/>
  <c r="H1142" i="1" s="1"/>
  <c r="G1141" i="1"/>
  <c r="D1141" i="1"/>
  <c r="C1141" i="1"/>
  <c r="H1141" i="1" s="1"/>
  <c r="G1140" i="1"/>
  <c r="D1140" i="1"/>
  <c r="C1140" i="1"/>
  <c r="H1140" i="1" s="1"/>
  <c r="G1139" i="1"/>
  <c r="D1139" i="1"/>
  <c r="C1139" i="1"/>
  <c r="H1139" i="1" s="1"/>
  <c r="D1138" i="1"/>
  <c r="C1138" i="1"/>
  <c r="H1138" i="1" s="1"/>
  <c r="G1137" i="1"/>
  <c r="D1137" i="1"/>
  <c r="C1137" i="1"/>
  <c r="H1137" i="1" s="1"/>
  <c r="G1136" i="1"/>
  <c r="D1136" i="1"/>
  <c r="C1136" i="1"/>
  <c r="H1136" i="1" s="1"/>
  <c r="D1135" i="1"/>
  <c r="C1135" i="1"/>
  <c r="H1135" i="1" s="1"/>
  <c r="D1134" i="1"/>
  <c r="C1134" i="1"/>
  <c r="H1134" i="1" s="1"/>
  <c r="G1133" i="1"/>
  <c r="D1133" i="1"/>
  <c r="C1133" i="1"/>
  <c r="H1133" i="1" s="1"/>
  <c r="G1132" i="1"/>
  <c r="D1132" i="1"/>
  <c r="C1132" i="1"/>
  <c r="H1132" i="1" s="1"/>
  <c r="D1131" i="1"/>
  <c r="C1131" i="1"/>
  <c r="H1131" i="1" s="1"/>
  <c r="D1130" i="1"/>
  <c r="C1130" i="1"/>
  <c r="H1130" i="1" s="1"/>
  <c r="G1129" i="1"/>
  <c r="D1129" i="1"/>
  <c r="C1129" i="1"/>
  <c r="H1129" i="1" s="1"/>
  <c r="G1128" i="1"/>
  <c r="D1128" i="1"/>
  <c r="C1128" i="1"/>
  <c r="H1128" i="1" s="1"/>
  <c r="D1127" i="1"/>
  <c r="C1127" i="1"/>
  <c r="H1127" i="1" s="1"/>
  <c r="D1126" i="1"/>
  <c r="C1126" i="1"/>
  <c r="H1126" i="1" s="1"/>
  <c r="G1125" i="1"/>
  <c r="D1125" i="1"/>
  <c r="C1125" i="1"/>
  <c r="H1125" i="1" s="1"/>
  <c r="C1124" i="1"/>
  <c r="D1123" i="1"/>
  <c r="C1123" i="1"/>
  <c r="H1123" i="1" s="1"/>
  <c r="G1122" i="1"/>
  <c r="D1122" i="1"/>
  <c r="C1122" i="1"/>
  <c r="H1122" i="1" s="1"/>
  <c r="G1121" i="1"/>
  <c r="D1121" i="1"/>
  <c r="C1121" i="1"/>
  <c r="H1121" i="1" s="1"/>
  <c r="D1120" i="1"/>
  <c r="C1120" i="1"/>
  <c r="H1120" i="1" s="1"/>
  <c r="D1119" i="1"/>
  <c r="C1119" i="1"/>
  <c r="G1118" i="1"/>
  <c r="D1118" i="1"/>
  <c r="C1118" i="1"/>
  <c r="H1118" i="1" s="1"/>
  <c r="D1117" i="1"/>
  <c r="G1117" i="1" s="1"/>
  <c r="C1117" i="1"/>
  <c r="D1116" i="1"/>
  <c r="H1116" i="1" s="1"/>
  <c r="C1116" i="1"/>
  <c r="D1115" i="1"/>
  <c r="H1115" i="1" s="1"/>
  <c r="C1115" i="1"/>
  <c r="D1114" i="1"/>
  <c r="H1114" i="1" s="1"/>
  <c r="C1114" i="1"/>
  <c r="D1113" i="1"/>
  <c r="H1113" i="1" s="1"/>
  <c r="C1113" i="1"/>
  <c r="D1112" i="1"/>
  <c r="H1112" i="1" s="1"/>
  <c r="C1112" i="1"/>
  <c r="D1111" i="1"/>
  <c r="H1111" i="1" s="1"/>
  <c r="C1111" i="1"/>
  <c r="D1110" i="1"/>
  <c r="H1110" i="1" s="1"/>
  <c r="C1110" i="1"/>
  <c r="D1109" i="1"/>
  <c r="H1109" i="1" s="1"/>
  <c r="C1109" i="1"/>
  <c r="D1108" i="1"/>
  <c r="H1108" i="1" s="1"/>
  <c r="C1108" i="1"/>
  <c r="D1107" i="1"/>
  <c r="H1107" i="1" s="1"/>
  <c r="C1107" i="1"/>
  <c r="D1106" i="1"/>
  <c r="H1106" i="1" s="1"/>
  <c r="C1106" i="1"/>
  <c r="D1105" i="1"/>
  <c r="H1105" i="1" s="1"/>
  <c r="C1105" i="1"/>
  <c r="D1104" i="1"/>
  <c r="H1104" i="1" s="1"/>
  <c r="C1104" i="1"/>
  <c r="D1103" i="1"/>
  <c r="H1103" i="1" s="1"/>
  <c r="C1103" i="1"/>
  <c r="D1102" i="1"/>
  <c r="H1102" i="1" s="1"/>
  <c r="C1102" i="1"/>
  <c r="D1101" i="1"/>
  <c r="H1101" i="1" s="1"/>
  <c r="C1101" i="1"/>
  <c r="D1100" i="1"/>
  <c r="H1100" i="1" s="1"/>
  <c r="C1100" i="1"/>
  <c r="D1099" i="1"/>
  <c r="H1099" i="1" s="1"/>
  <c r="C1099" i="1"/>
  <c r="D1098" i="1"/>
  <c r="H1098" i="1" s="1"/>
  <c r="C1098" i="1"/>
  <c r="D1097" i="1"/>
  <c r="H1097" i="1" s="1"/>
  <c r="C1097" i="1"/>
  <c r="D1096" i="1"/>
  <c r="D1095" i="1"/>
  <c r="H1095" i="1" s="1"/>
  <c r="C1095" i="1"/>
  <c r="D1094" i="1"/>
  <c r="H1094" i="1" s="1"/>
  <c r="C1094" i="1"/>
  <c r="D1093" i="1"/>
  <c r="H1093" i="1" s="1"/>
  <c r="C1093" i="1"/>
  <c r="D1092" i="1"/>
  <c r="H1092" i="1" s="1"/>
  <c r="C1092" i="1"/>
  <c r="D1091" i="1"/>
  <c r="H1091" i="1" s="1"/>
  <c r="C1091" i="1"/>
  <c r="D1090" i="1"/>
  <c r="H1090" i="1" s="1"/>
  <c r="C1090" i="1"/>
  <c r="D1089" i="1"/>
  <c r="H1089" i="1" s="1"/>
  <c r="C1089" i="1"/>
  <c r="D1088" i="1"/>
  <c r="H1088" i="1" s="1"/>
  <c r="C1088" i="1"/>
  <c r="D1087" i="1"/>
  <c r="H1087" i="1" s="1"/>
  <c r="C1087" i="1"/>
  <c r="D1086" i="1"/>
  <c r="H1086" i="1" s="1"/>
  <c r="C1086" i="1"/>
  <c r="D1085" i="1"/>
  <c r="H1085" i="1" s="1"/>
  <c r="C1085" i="1"/>
  <c r="D1084" i="1"/>
  <c r="H1084" i="1" s="1"/>
  <c r="C1084" i="1"/>
  <c r="D1083" i="1"/>
  <c r="H1083" i="1" s="1"/>
  <c r="C1083" i="1"/>
  <c r="D1082" i="1"/>
  <c r="H1082" i="1" s="1"/>
  <c r="C1082" i="1"/>
  <c r="D1081" i="1"/>
  <c r="H1081" i="1" s="1"/>
  <c r="C1081" i="1"/>
  <c r="D1080" i="1"/>
  <c r="H1080" i="1" s="1"/>
  <c r="C1080" i="1"/>
  <c r="D1079" i="1"/>
  <c r="H1079" i="1" s="1"/>
  <c r="C1079" i="1"/>
  <c r="D1078" i="1"/>
  <c r="H1078" i="1" s="1"/>
  <c r="C1078" i="1"/>
  <c r="D1077" i="1"/>
  <c r="H1077" i="1" s="1"/>
  <c r="C1077" i="1"/>
  <c r="D1076" i="1"/>
  <c r="H1076" i="1" s="1"/>
  <c r="C1076" i="1"/>
  <c r="D1075" i="1"/>
  <c r="H1075" i="1" s="1"/>
  <c r="C1075" i="1"/>
  <c r="D1074" i="1"/>
  <c r="H1074" i="1" s="1"/>
  <c r="C1074" i="1"/>
  <c r="D1073" i="1"/>
  <c r="H1073" i="1" s="1"/>
  <c r="C1073" i="1"/>
  <c r="D1072" i="1"/>
  <c r="H1072" i="1" s="1"/>
  <c r="C1072" i="1"/>
  <c r="D1071" i="1"/>
  <c r="H1071" i="1" s="1"/>
  <c r="C1071" i="1"/>
  <c r="D1070" i="1"/>
  <c r="H1070" i="1" s="1"/>
  <c r="C1070" i="1"/>
  <c r="D1069" i="1"/>
  <c r="H1069" i="1" s="1"/>
  <c r="C1069" i="1"/>
  <c r="D1068" i="1"/>
  <c r="H1068" i="1" s="1"/>
  <c r="C1068" i="1"/>
  <c r="D1067" i="1"/>
  <c r="H1067" i="1" s="1"/>
  <c r="C1067" i="1"/>
  <c r="D1066" i="1"/>
  <c r="H1066" i="1" s="1"/>
  <c r="C1066" i="1"/>
  <c r="D1064" i="1"/>
  <c r="H1064" i="1" s="1"/>
  <c r="C1064" i="1"/>
  <c r="D1063" i="1"/>
  <c r="H1063" i="1" s="1"/>
  <c r="C1063" i="1"/>
  <c r="D1062" i="1"/>
  <c r="H1062" i="1" s="1"/>
  <c r="C1062" i="1"/>
  <c r="D1061" i="1"/>
  <c r="H1061" i="1" s="1"/>
  <c r="C1061" i="1"/>
  <c r="D1060" i="1"/>
  <c r="H1060" i="1" s="1"/>
  <c r="C1060" i="1"/>
  <c r="D1059" i="1"/>
  <c r="H1059" i="1" s="1"/>
  <c r="C1059" i="1"/>
  <c r="D1058" i="1"/>
  <c r="H1058" i="1" s="1"/>
  <c r="C1058" i="1"/>
  <c r="D1057" i="1"/>
  <c r="H1057" i="1" s="1"/>
  <c r="C1057" i="1"/>
  <c r="D1056" i="1"/>
  <c r="H1056" i="1" s="1"/>
  <c r="C1056" i="1"/>
  <c r="D1055" i="1"/>
  <c r="H1055" i="1" s="1"/>
  <c r="C1055" i="1"/>
  <c r="D1054" i="1"/>
  <c r="H1054" i="1" s="1"/>
  <c r="C1054" i="1"/>
  <c r="D1053" i="1"/>
  <c r="H1053" i="1" s="1"/>
  <c r="C1053" i="1"/>
  <c r="D1052" i="1"/>
  <c r="H1052" i="1" s="1"/>
  <c r="C1052" i="1"/>
  <c r="D1051" i="1"/>
  <c r="H1051" i="1" s="1"/>
  <c r="C1051" i="1"/>
  <c r="D1050" i="1"/>
  <c r="H1050" i="1" s="1"/>
  <c r="C1050" i="1"/>
  <c r="D1049" i="1"/>
  <c r="H1049" i="1" s="1"/>
  <c r="C1049" i="1"/>
  <c r="D1048" i="1"/>
  <c r="H1048" i="1" s="1"/>
  <c r="C1048" i="1"/>
  <c r="C1047" i="1"/>
  <c r="D1045" i="1"/>
  <c r="H1045" i="1" s="1"/>
  <c r="C1045" i="1"/>
  <c r="D1044" i="1"/>
  <c r="H1044" i="1" s="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D1033" i="1"/>
  <c r="H1033" i="1" s="1"/>
  <c r="C1033" i="1"/>
  <c r="H1032" i="1"/>
  <c r="D1032" i="1"/>
  <c r="G1032" i="1" s="1"/>
  <c r="C1032" i="1"/>
  <c r="H1031" i="1"/>
  <c r="G1031" i="1"/>
  <c r="D1031" i="1"/>
  <c r="C1031" i="1"/>
  <c r="D1030" i="1"/>
  <c r="G1030" i="1" s="1"/>
  <c r="C1030" i="1"/>
  <c r="H1029" i="1"/>
  <c r="G1029" i="1"/>
  <c r="D1029" i="1"/>
  <c r="C1029" i="1"/>
  <c r="H1028" i="1"/>
  <c r="G1028" i="1"/>
  <c r="D1028" i="1"/>
  <c r="C1028" i="1"/>
  <c r="H1027" i="1"/>
  <c r="G1027" i="1"/>
  <c r="D1027" i="1"/>
  <c r="C1027" i="1"/>
  <c r="D1026" i="1"/>
  <c r="G1026" i="1" s="1"/>
  <c r="C1026" i="1"/>
  <c r="H1025" i="1"/>
  <c r="G1025" i="1"/>
  <c r="D1025" i="1"/>
  <c r="C1025" i="1"/>
  <c r="H1024" i="1"/>
  <c r="G1024" i="1"/>
  <c r="D1024" i="1"/>
  <c r="C1024" i="1"/>
  <c r="D1023" i="1"/>
  <c r="G1023" i="1" s="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D1014" i="1"/>
  <c r="G1014" i="1" s="1"/>
  <c r="C1014" i="1"/>
  <c r="D1013" i="1"/>
  <c r="G1013" i="1" s="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D1006" i="1"/>
  <c r="H1006" i="1" s="1"/>
  <c r="C1006" i="1"/>
  <c r="H1005" i="1"/>
  <c r="G1005" i="1"/>
  <c r="D1005" i="1"/>
  <c r="C1005" i="1"/>
  <c r="H1004" i="1"/>
  <c r="G1004" i="1"/>
  <c r="D1004" i="1"/>
  <c r="C1004" i="1"/>
  <c r="H1003" i="1"/>
  <c r="G1003" i="1"/>
  <c r="D1003" i="1"/>
  <c r="C1003" i="1"/>
  <c r="H1002" i="1"/>
  <c r="G1002" i="1"/>
  <c r="D1002" i="1"/>
  <c r="C1002" i="1"/>
  <c r="H1001" i="1"/>
  <c r="G1001" i="1"/>
  <c r="D1001" i="1"/>
  <c r="C1001" i="1"/>
  <c r="D1000" i="1"/>
  <c r="H1000" i="1" s="1"/>
  <c r="C1000" i="1"/>
  <c r="H999" i="1"/>
  <c r="G999" i="1"/>
  <c r="D999" i="1"/>
  <c r="C999" i="1"/>
  <c r="D998" i="1"/>
  <c r="H998" i="1" s="1"/>
  <c r="C998" i="1"/>
  <c r="D997" i="1"/>
  <c r="H997" i="1" s="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C990"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D658" i="1"/>
  <c r="H658" i="1" s="1"/>
  <c r="C658" i="1"/>
  <c r="H657" i="1"/>
  <c r="G657" i="1"/>
  <c r="D657" i="1"/>
  <c r="C657" i="1"/>
  <c r="H656" i="1"/>
  <c r="G656" i="1"/>
  <c r="D656" i="1"/>
  <c r="C656" i="1"/>
  <c r="H655" i="1"/>
  <c r="G655" i="1"/>
  <c r="D655" i="1"/>
  <c r="C655" i="1"/>
  <c r="G654" i="1"/>
  <c r="D654" i="1"/>
  <c r="H654" i="1" s="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D645" i="1"/>
  <c r="H645" i="1" s="1"/>
  <c r="C645" i="1"/>
  <c r="D644" i="1"/>
  <c r="G644" i="1" s="1"/>
  <c r="C644" i="1"/>
  <c r="D643" i="1"/>
  <c r="G643" i="1" s="1"/>
  <c r="C643" i="1"/>
  <c r="D642" i="1"/>
  <c r="H642" i="1" s="1"/>
  <c r="C642" i="1"/>
  <c r="D641" i="1"/>
  <c r="H641" i="1" s="1"/>
  <c r="C641" i="1"/>
  <c r="C638" i="1"/>
  <c r="H632" i="1"/>
  <c r="G632" i="1"/>
  <c r="D632" i="1"/>
  <c r="C632" i="1"/>
  <c r="D631" i="1"/>
  <c r="G631" i="1" s="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D413" i="1"/>
  <c r="H413" i="1" s="1"/>
  <c r="C413" i="1"/>
  <c r="D412" i="1"/>
  <c r="G412" i="1" s="1"/>
  <c r="C412" i="1"/>
  <c r="D411" i="1"/>
  <c r="H411" i="1" s="1"/>
  <c r="C411" i="1"/>
  <c r="D406" i="1"/>
  <c r="H406" i="1" s="1"/>
  <c r="C406" i="1"/>
  <c r="D405" i="1"/>
  <c r="H405" i="1" s="1"/>
  <c r="C405" i="1"/>
  <c r="D404" i="1"/>
  <c r="H404" i="1" s="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G379" i="1"/>
  <c r="D379" i="1"/>
  <c r="H379" i="1" s="1"/>
  <c r="C379" i="1"/>
  <c r="G378" i="1"/>
  <c r="D378" i="1"/>
  <c r="H378" i="1" s="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D293" i="1"/>
  <c r="H292" i="1"/>
  <c r="G292" i="1"/>
  <c r="D292" i="1"/>
  <c r="C292" i="1"/>
  <c r="H291" i="1"/>
  <c r="G291" i="1"/>
  <c r="D291" i="1"/>
  <c r="C291" i="1"/>
  <c r="H290" i="1"/>
  <c r="G290" i="1"/>
  <c r="D290" i="1"/>
  <c r="C290" i="1"/>
  <c r="H289" i="1"/>
  <c r="D289" i="1"/>
  <c r="G289" i="1" s="1"/>
  <c r="C289"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H209" i="1"/>
  <c r="G209" i="1"/>
  <c r="D209" i="1"/>
  <c r="C209" i="1"/>
  <c r="H208" i="1"/>
  <c r="G208" i="1"/>
  <c r="D208" i="1"/>
  <c r="C208" i="1"/>
  <c r="H207" i="1"/>
  <c r="D207" i="1"/>
  <c r="G207" i="1" s="1"/>
  <c r="C207" i="1"/>
  <c r="H206" i="1"/>
  <c r="D206" i="1"/>
  <c r="G206" i="1" s="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1" i="1"/>
  <c r="G191" i="1" s="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D184" i="1"/>
  <c r="G184" i="1" s="1"/>
  <c r="C184" i="1"/>
  <c r="H183" i="1"/>
  <c r="G183" i="1"/>
  <c r="D183" i="1"/>
  <c r="C183" i="1"/>
  <c r="H182" i="1"/>
  <c r="G182" i="1"/>
  <c r="D182" i="1"/>
  <c r="C182" i="1"/>
  <c r="H181" i="1"/>
  <c r="D181" i="1"/>
  <c r="G181" i="1" s="1"/>
  <c r="C181" i="1"/>
  <c r="D180" i="1"/>
  <c r="G180" i="1" s="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C173" i="1"/>
  <c r="H172" i="1"/>
  <c r="G172" i="1"/>
  <c r="D172" i="1"/>
  <c r="C172" i="1"/>
  <c r="H171" i="1"/>
  <c r="G171" i="1"/>
  <c r="D171" i="1"/>
  <c r="C171" i="1"/>
  <c r="H170" i="1"/>
  <c r="G170" i="1"/>
  <c r="D170" i="1"/>
  <c r="C170" i="1"/>
  <c r="H169" i="1"/>
  <c r="G169" i="1"/>
  <c r="D169" i="1"/>
  <c r="C169" i="1"/>
  <c r="D168" i="1"/>
  <c r="G168" i="1" s="1"/>
  <c r="C168" i="1"/>
  <c r="H167" i="1"/>
  <c r="G167" i="1"/>
  <c r="D167" i="1"/>
  <c r="C167" i="1"/>
  <c r="D166" i="1"/>
  <c r="G166" i="1" s="1"/>
  <c r="C166" i="1"/>
  <c r="D165" i="1"/>
  <c r="G165" i="1" s="1"/>
  <c r="C165" i="1"/>
  <c r="H164" i="1"/>
  <c r="G164" i="1"/>
  <c r="D164" i="1"/>
  <c r="C164" i="1"/>
  <c r="H163" i="1"/>
  <c r="G163" i="1"/>
  <c r="D163" i="1"/>
  <c r="C163" i="1"/>
  <c r="H162" i="1"/>
  <c r="D162" i="1"/>
  <c r="G162" i="1" s="1"/>
  <c r="C162" i="1"/>
  <c r="H161" i="1"/>
  <c r="D161" i="1"/>
  <c r="G161" i="1" s="1"/>
  <c r="C161" i="1"/>
  <c r="D160" i="1"/>
  <c r="G160" i="1" s="1"/>
  <c r="C160" i="1"/>
  <c r="C159" i="1"/>
  <c r="H158" i="1"/>
  <c r="G158" i="1"/>
  <c r="D158" i="1"/>
  <c r="C158" i="1"/>
  <c r="H157" i="1"/>
  <c r="D157" i="1"/>
  <c r="G157" i="1" s="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D150" i="1"/>
  <c r="G150" i="1" s="1"/>
  <c r="C150" i="1"/>
  <c r="C149" i="1"/>
  <c r="D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D132" i="1"/>
  <c r="H132" i="1" s="1"/>
  <c r="C132" i="1"/>
  <c r="D131" i="1"/>
  <c r="H131" i="1" s="1"/>
  <c r="C131" i="1"/>
  <c r="D130" i="1"/>
  <c r="G130" i="1" s="1"/>
  <c r="C130" i="1"/>
  <c r="D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D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D56" i="1"/>
  <c r="G56" i="1" s="1"/>
  <c r="C56" i="1"/>
  <c r="G55" i="1"/>
  <c r="D55" i="1"/>
  <c r="H55" i="1" s="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D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J1478" i="1" l="1"/>
  <c r="C1475" i="1"/>
  <c r="G1475" i="1" s="1"/>
  <c r="H1476" i="1"/>
  <c r="I1476" i="1" s="1"/>
  <c r="J1476" i="1"/>
  <c r="D38" i="7"/>
  <c r="H31" i="3" s="1"/>
  <c r="G1471" i="1"/>
  <c r="I1471" i="1" s="1"/>
  <c r="G1467" i="1"/>
  <c r="I1467" i="1" s="1"/>
  <c r="J1466" i="1"/>
  <c r="J1464" i="1"/>
  <c r="H1463" i="1"/>
  <c r="D22" i="7"/>
  <c r="H1458" i="1"/>
  <c r="I1458" i="1" s="1"/>
  <c r="G1450" i="1"/>
  <c r="H1448" i="1"/>
  <c r="D6" i="7"/>
  <c r="D5" i="7" s="1"/>
  <c r="H29" i="3" s="1"/>
  <c r="J1442" i="1"/>
  <c r="G1478" i="1"/>
  <c r="H1478" i="1"/>
  <c r="H1475" i="1"/>
  <c r="E38" i="7"/>
  <c r="D1469" i="1" s="1"/>
  <c r="G1473" i="1"/>
  <c r="H1473" i="1"/>
  <c r="D1470" i="1"/>
  <c r="J1471" i="1"/>
  <c r="J1467" i="1"/>
  <c r="I1465" i="1"/>
  <c r="J1465" i="1"/>
  <c r="G1463" i="1"/>
  <c r="J1463" i="1"/>
  <c r="E22" i="7"/>
  <c r="I30" i="3" s="1"/>
  <c r="I1460" i="1"/>
  <c r="J1460" i="1"/>
  <c r="H1456" i="1"/>
  <c r="I1456" i="1" s="1"/>
  <c r="J1456" i="1"/>
  <c r="G1452" i="1"/>
  <c r="I1452" i="1" s="1"/>
  <c r="J1452" i="1"/>
  <c r="H1450" i="1"/>
  <c r="I1450" i="1" s="1"/>
  <c r="J1450" i="1"/>
  <c r="G1448" i="1"/>
  <c r="I1448" i="1" s="1"/>
  <c r="J1448" i="1"/>
  <c r="E6" i="7"/>
  <c r="D1437" i="1" s="1"/>
  <c r="H1446" i="1"/>
  <c r="I1446" i="1" s="1"/>
  <c r="J1446" i="1"/>
  <c r="H1444" i="1"/>
  <c r="H1442" i="1"/>
  <c r="D1438" i="1"/>
  <c r="G1438" i="1" s="1"/>
  <c r="H1439" i="1"/>
  <c r="I1439" i="1" s="1"/>
  <c r="E292" i="9"/>
  <c r="B292" i="9" s="1"/>
  <c r="F215" i="9"/>
  <c r="B215" i="9" s="1"/>
  <c r="G288" i="1"/>
  <c r="G406" i="1"/>
  <c r="G413" i="1"/>
  <c r="G405" i="1"/>
  <c r="H631" i="1"/>
  <c r="D49" i="8"/>
  <c r="H1576" i="1"/>
  <c r="H1504" i="1"/>
  <c r="H1499" i="1"/>
  <c r="G1499" i="1"/>
  <c r="C1501" i="1"/>
  <c r="H1501" i="1" s="1"/>
  <c r="G1492" i="1"/>
  <c r="D6" i="8"/>
  <c r="C1481" i="1" s="1"/>
  <c r="G1483" i="1"/>
  <c r="G1484" i="1"/>
  <c r="E141" i="6"/>
  <c r="H1401" i="1"/>
  <c r="G1263" i="1"/>
  <c r="G1264" i="1"/>
  <c r="G1245" i="1"/>
  <c r="H1227" i="1"/>
  <c r="D1227" i="1"/>
  <c r="G1227" i="1" s="1"/>
  <c r="H1224" i="1"/>
  <c r="H1223" i="1"/>
  <c r="F246" i="5"/>
  <c r="E281" i="9"/>
  <c r="B281" i="9" s="1"/>
  <c r="H1217" i="1"/>
  <c r="H1166" i="1"/>
  <c r="H1160" i="1"/>
  <c r="F180" i="5"/>
  <c r="H1157" i="1"/>
  <c r="D1154" i="1"/>
  <c r="G1154" i="1" s="1"/>
  <c r="H1156" i="1"/>
  <c r="F170" i="5"/>
  <c r="F69" i="5"/>
  <c r="H1030" i="1"/>
  <c r="G1033" i="1"/>
  <c r="G1006" i="1"/>
  <c r="H1023" i="1"/>
  <c r="H1026" i="1"/>
  <c r="H1013" i="1"/>
  <c r="H1014" i="1"/>
  <c r="G1000" i="1"/>
  <c r="G997" i="1"/>
  <c r="G998" i="1"/>
  <c r="G658" i="1"/>
  <c r="H644" i="1"/>
  <c r="H643" i="1"/>
  <c r="G642" i="1"/>
  <c r="G645" i="1"/>
  <c r="G641" i="1"/>
  <c r="G404" i="1"/>
  <c r="G411" i="1"/>
  <c r="H412" i="1"/>
  <c r="E643" i="4"/>
  <c r="D637" i="1" s="1"/>
  <c r="E363" i="4"/>
  <c r="D358" i="1" s="1"/>
  <c r="F383" i="4"/>
  <c r="E286" i="9"/>
  <c r="B286" i="9" s="1"/>
  <c r="E293" i="9"/>
  <c r="B293" i="9" s="1"/>
  <c r="E300" i="9"/>
  <c r="B300" i="9" s="1"/>
  <c r="F217" i="9"/>
  <c r="B217" i="9" s="1"/>
  <c r="E285" i="9"/>
  <c r="B285" i="9" s="1"/>
  <c r="E297" i="9"/>
  <c r="B297" i="9" s="1"/>
  <c r="E302" i="9"/>
  <c r="E196" i="4"/>
  <c r="D192" i="1" s="1"/>
  <c r="H184" i="1"/>
  <c r="H191" i="1"/>
  <c r="H180" i="1"/>
  <c r="D173" i="1"/>
  <c r="H168" i="1"/>
  <c r="H165" i="1"/>
  <c r="H166" i="1"/>
  <c r="E163" i="4"/>
  <c r="D159" i="1" s="1"/>
  <c r="H160" i="1"/>
  <c r="F159" i="4"/>
  <c r="F153" i="4"/>
  <c r="D149" i="1"/>
  <c r="G132" i="1"/>
  <c r="H130" i="1"/>
  <c r="G131" i="1"/>
  <c r="E27" i="9"/>
  <c r="B27" i="9" s="1"/>
  <c r="H56" i="1"/>
  <c r="G1044" i="1"/>
  <c r="G1045" i="1"/>
  <c r="G1047" i="1"/>
  <c r="G1048" i="1"/>
  <c r="G1049" i="1"/>
  <c r="G1050" i="1"/>
  <c r="G1051" i="1"/>
  <c r="G1052" i="1"/>
  <c r="G1053" i="1"/>
  <c r="G1054" i="1"/>
  <c r="G1055" i="1"/>
  <c r="G1056" i="1"/>
  <c r="G1057" i="1"/>
  <c r="G1058" i="1"/>
  <c r="G1059" i="1"/>
  <c r="G1060" i="1"/>
  <c r="G1061" i="1"/>
  <c r="G1062" i="1"/>
  <c r="G1063" i="1"/>
  <c r="G1064" i="1"/>
  <c r="G1066" i="1"/>
  <c r="G1067" i="1"/>
  <c r="G1068" i="1"/>
  <c r="G1069" i="1"/>
  <c r="G1070" i="1"/>
  <c r="G1071" i="1"/>
  <c r="G1072" i="1"/>
  <c r="G1073" i="1"/>
  <c r="G1074" i="1"/>
  <c r="G1075" i="1"/>
  <c r="G1076" i="1"/>
  <c r="G1077" i="1"/>
  <c r="G1078" i="1"/>
  <c r="G1079" i="1"/>
  <c r="G1080" i="1"/>
  <c r="G1081" i="1"/>
  <c r="G1082" i="1"/>
  <c r="G1083" i="1"/>
  <c r="G1084" i="1"/>
  <c r="G1085" i="1"/>
  <c r="G1086" i="1"/>
  <c r="G1087" i="1"/>
  <c r="G1088" i="1"/>
  <c r="G1089" i="1"/>
  <c r="G1090" i="1"/>
  <c r="G1091" i="1"/>
  <c r="G1092" i="1"/>
  <c r="G1093" i="1"/>
  <c r="G1094" i="1"/>
  <c r="G1095" i="1"/>
  <c r="G1097" i="1"/>
  <c r="G1098" i="1"/>
  <c r="G1099" i="1"/>
  <c r="G1100" i="1"/>
  <c r="G1101" i="1"/>
  <c r="G1102" i="1"/>
  <c r="G1103" i="1"/>
  <c r="G1104" i="1"/>
  <c r="G1105" i="1"/>
  <c r="G1106" i="1"/>
  <c r="G1107" i="1"/>
  <c r="G1108" i="1"/>
  <c r="G1109" i="1"/>
  <c r="G1110" i="1"/>
  <c r="G1111" i="1"/>
  <c r="G1112" i="1"/>
  <c r="G1113" i="1"/>
  <c r="G1114" i="1"/>
  <c r="G1115" i="1"/>
  <c r="G1116" i="1"/>
  <c r="H1119" i="1"/>
  <c r="G1120" i="1"/>
  <c r="G1127" i="1"/>
  <c r="G1131" i="1"/>
  <c r="G1135" i="1"/>
  <c r="H1117" i="1"/>
  <c r="G1119" i="1"/>
  <c r="G1123" i="1"/>
  <c r="G1126" i="1"/>
  <c r="G1130" i="1"/>
  <c r="G1134" i="1"/>
  <c r="G1138" i="1"/>
  <c r="H1231" i="1"/>
  <c r="H1232" i="1"/>
  <c r="H1233" i="1"/>
  <c r="H1234" i="1"/>
  <c r="H1236" i="1"/>
  <c r="H1237" i="1"/>
  <c r="H1238" i="1"/>
  <c r="H1239" i="1"/>
  <c r="H1240" i="1"/>
  <c r="H1241" i="1"/>
  <c r="H1242" i="1"/>
  <c r="H1243" i="1"/>
  <c r="H1244" i="1"/>
  <c r="H1245" i="1"/>
  <c r="H1246" i="1"/>
  <c r="H1247" i="1"/>
  <c r="H1248" i="1"/>
  <c r="H1249" i="1"/>
  <c r="H1250" i="1"/>
  <c r="H1251" i="1"/>
  <c r="H1252" i="1"/>
  <c r="H1253" i="1"/>
  <c r="H1254" i="1"/>
  <c r="H1255" i="1"/>
  <c r="H1256" i="1"/>
  <c r="H1257" i="1"/>
  <c r="H1258" i="1"/>
  <c r="H1259" i="1"/>
  <c r="H1260" i="1"/>
  <c r="H1261" i="1"/>
  <c r="H1262" i="1"/>
  <c r="H1263" i="1"/>
  <c r="H1264" i="1"/>
  <c r="H1265" i="1"/>
  <c r="H1266" i="1"/>
  <c r="H1267" i="1"/>
  <c r="H1268" i="1"/>
  <c r="H1269" i="1"/>
  <c r="H1270" i="1"/>
  <c r="H1271" i="1"/>
  <c r="H1272" i="1"/>
  <c r="H1273" i="1"/>
  <c r="H1274" i="1"/>
  <c r="H1275" i="1"/>
  <c r="H1276" i="1"/>
  <c r="H1277" i="1"/>
  <c r="H1278" i="1"/>
  <c r="H1279" i="1"/>
  <c r="H1280" i="1"/>
  <c r="H1281" i="1"/>
  <c r="H1283" i="1"/>
  <c r="H1287" i="1"/>
  <c r="H1291" i="1"/>
  <c r="J1440" i="1"/>
  <c r="H1440" i="1"/>
  <c r="G1440" i="1"/>
  <c r="G1443" i="1"/>
  <c r="J1443" i="1"/>
  <c r="H1443" i="1"/>
  <c r="G1445" i="1"/>
  <c r="J1445" i="1"/>
  <c r="H1445" i="1"/>
  <c r="H1449" i="1"/>
  <c r="G1449" i="1"/>
  <c r="J1449" i="1"/>
  <c r="H1455" i="1"/>
  <c r="G1455" i="1"/>
  <c r="J1455" i="1"/>
  <c r="H1459" i="1"/>
  <c r="G1459" i="1"/>
  <c r="J1459" i="1"/>
  <c r="G1283" i="1"/>
  <c r="H1285" i="1"/>
  <c r="G1287" i="1"/>
  <c r="H1289" i="1"/>
  <c r="G1291" i="1"/>
  <c r="I1441" i="1"/>
  <c r="G1282" i="1"/>
  <c r="G1286" i="1"/>
  <c r="G1290" i="1"/>
  <c r="H1447" i="1"/>
  <c r="G1447" i="1"/>
  <c r="I1447" i="1" s="1"/>
  <c r="J1447" i="1"/>
  <c r="H1451" i="1"/>
  <c r="G1451" i="1"/>
  <c r="I1451" i="1" s="1"/>
  <c r="J1451" i="1"/>
  <c r="H1457" i="1"/>
  <c r="G1457" i="1"/>
  <c r="J1457" i="1"/>
  <c r="H1461" i="1"/>
  <c r="G1461" i="1"/>
  <c r="G1442" i="1"/>
  <c r="G1444" i="1"/>
  <c r="H1454" i="1"/>
  <c r="G1454" i="1"/>
  <c r="H1462" i="1"/>
  <c r="G1462" i="1"/>
  <c r="H1464" i="1"/>
  <c r="G1464" i="1"/>
  <c r="H1466" i="1"/>
  <c r="G1466" i="1"/>
  <c r="I1466" i="1" s="1"/>
  <c r="H1468" i="1"/>
  <c r="G1468" i="1"/>
  <c r="H1472" i="1"/>
  <c r="G1472" i="1"/>
  <c r="I1472" i="1" s="1"/>
  <c r="H1474" i="1"/>
  <c r="G1474" i="1"/>
  <c r="H1477" i="1"/>
  <c r="G1477" i="1"/>
  <c r="H1479" i="1"/>
  <c r="G1479" i="1"/>
  <c r="H1522" i="1"/>
  <c r="G1522" i="1"/>
  <c r="H1526" i="1"/>
  <c r="G1526" i="1"/>
  <c r="H1530" i="1"/>
  <c r="G1530" i="1"/>
  <c r="H1534" i="1"/>
  <c r="G1534" i="1"/>
  <c r="H1538" i="1"/>
  <c r="G1538" i="1"/>
  <c r="H1542" i="1"/>
  <c r="G1542" i="1"/>
  <c r="H1546" i="1"/>
  <c r="G1546" i="1"/>
  <c r="H1550" i="1"/>
  <c r="G1550" i="1"/>
  <c r="H1554" i="1"/>
  <c r="G1554" i="1"/>
  <c r="H1558" i="1"/>
  <c r="G1558" i="1"/>
  <c r="H1574" i="1"/>
  <c r="G1574" i="1"/>
  <c r="F421" i="4"/>
  <c r="J1439" i="1"/>
  <c r="J1441" i="1"/>
  <c r="G1482" i="1"/>
  <c r="H1486" i="1"/>
  <c r="G1486" i="1"/>
  <c r="H1490" i="1"/>
  <c r="G1490" i="1"/>
  <c r="H1494" i="1"/>
  <c r="G1494" i="1"/>
  <c r="H1498" i="1"/>
  <c r="G1498" i="1"/>
  <c r="H1502" i="1"/>
  <c r="G1502" i="1"/>
  <c r="H1506" i="1"/>
  <c r="G1506" i="1"/>
  <c r="H1510" i="1"/>
  <c r="G1510" i="1"/>
  <c r="H1514" i="1"/>
  <c r="G1514" i="1"/>
  <c r="H1570" i="1"/>
  <c r="G1570" i="1"/>
  <c r="D50" i="4"/>
  <c r="H1566" i="1"/>
  <c r="G1566" i="1"/>
  <c r="D7" i="4"/>
  <c r="F134" i="4"/>
  <c r="D133" i="4"/>
  <c r="J1472" i="1"/>
  <c r="J1474" i="1"/>
  <c r="J1477" i="1"/>
  <c r="J1479" i="1"/>
  <c r="H1481" i="1"/>
  <c r="G1481" i="1"/>
  <c r="H1562" i="1"/>
  <c r="G1562" i="1"/>
  <c r="H1578" i="1"/>
  <c r="G1578" i="1"/>
  <c r="E50" i="4"/>
  <c r="D46" i="1" s="1"/>
  <c r="D106" i="4"/>
  <c r="E420" i="4"/>
  <c r="E528" i="4"/>
  <c r="H290" i="9"/>
  <c r="E146" i="5"/>
  <c r="D1124" i="1" s="1"/>
  <c r="H1124" i="1" s="1"/>
  <c r="F191" i="5"/>
  <c r="D190" i="5"/>
  <c r="F259" i="5"/>
  <c r="D258" i="5"/>
  <c r="F6" i="6"/>
  <c r="D5" i="6"/>
  <c r="D215" i="4"/>
  <c r="D263" i="4"/>
  <c r="D459" i="4"/>
  <c r="D420" i="4" s="1"/>
  <c r="D529" i="4"/>
  <c r="D593" i="4"/>
  <c r="G289" i="9"/>
  <c r="E289" i="9" s="1"/>
  <c r="B289" i="9" s="1"/>
  <c r="F88" i="5"/>
  <c r="D87" i="5"/>
  <c r="G307" i="9"/>
  <c r="E307" i="9" s="1"/>
  <c r="B307" i="9" s="1"/>
  <c r="F177" i="5"/>
  <c r="D176" i="5"/>
  <c r="F239" i="5"/>
  <c r="D238" i="5"/>
  <c r="F90" i="6"/>
  <c r="D89" i="6"/>
  <c r="B28" i="9"/>
  <c r="G1485" i="1"/>
  <c r="G1489" i="1"/>
  <c r="G1493" i="1"/>
  <c r="G1497" i="1"/>
  <c r="G1505" i="1"/>
  <c r="G1509" i="1"/>
  <c r="G1513" i="1"/>
  <c r="G1521" i="1"/>
  <c r="G1525" i="1"/>
  <c r="G1529" i="1"/>
  <c r="G1533" i="1"/>
  <c r="G1537" i="1"/>
  <c r="G1541" i="1"/>
  <c r="G1545" i="1"/>
  <c r="G1549" i="1"/>
  <c r="G1553" i="1"/>
  <c r="G1557" i="1"/>
  <c r="G1561" i="1"/>
  <c r="G1565" i="1"/>
  <c r="G1569" i="1"/>
  <c r="G1573" i="1"/>
  <c r="G1577" i="1"/>
  <c r="D44" i="4"/>
  <c r="D124" i="4"/>
  <c r="D152" i="4"/>
  <c r="D196" i="4"/>
  <c r="D299" i="4"/>
  <c r="D351" i="4"/>
  <c r="F78" i="5"/>
  <c r="G310" i="9"/>
  <c r="E310" i="9" s="1"/>
  <c r="B310" i="9" s="1"/>
  <c r="F206" i="5"/>
  <c r="D114" i="6"/>
  <c r="E5" i="7"/>
  <c r="D42" i="8"/>
  <c r="D643" i="4"/>
  <c r="E644" i="4"/>
  <c r="F594" i="4"/>
  <c r="D625" i="4"/>
  <c r="D7" i="5"/>
  <c r="E12" i="5"/>
  <c r="F12" i="5" s="1"/>
  <c r="E245" i="5"/>
  <c r="D1222" i="1" s="1"/>
  <c r="D35" i="6"/>
  <c r="B57" i="9"/>
  <c r="B61" i="9"/>
  <c r="B65" i="9"/>
  <c r="B69" i="9"/>
  <c r="B73" i="9"/>
  <c r="B77" i="9"/>
  <c r="B81" i="9"/>
  <c r="B85" i="9"/>
  <c r="B89" i="9"/>
  <c r="G200" i="9"/>
  <c r="E200" i="9" s="1"/>
  <c r="B200" i="9" s="1"/>
  <c r="E87" i="5"/>
  <c r="D1065" i="1" s="1"/>
  <c r="D118" i="5"/>
  <c r="D68" i="5" s="1"/>
  <c r="E176" i="5"/>
  <c r="D245" i="5"/>
  <c r="E143" i="9"/>
  <c r="B143" i="9" s="1"/>
  <c r="E290" i="9"/>
  <c r="B290" i="9" s="1"/>
  <c r="M213" i="9"/>
  <c r="G280" i="9"/>
  <c r="E280" i="9" s="1"/>
  <c r="B280" i="9" s="1"/>
  <c r="G279" i="9"/>
  <c r="E279" i="9" s="1"/>
  <c r="B279" i="9" s="1"/>
  <c r="G192" i="9"/>
  <c r="E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209" i="9"/>
  <c r="E209" i="9" s="1"/>
  <c r="B209" i="9" s="1"/>
  <c r="G205" i="9"/>
  <c r="E205" i="9" s="1"/>
  <c r="B205" i="9" s="1"/>
  <c r="G201" i="9"/>
  <c r="E201" i="9" s="1"/>
  <c r="B201" i="9" s="1"/>
  <c r="G197" i="9"/>
  <c r="E197" i="9" s="1"/>
  <c r="B197" i="9" s="1"/>
  <c r="G193" i="9"/>
  <c r="E193" i="9" s="1"/>
  <c r="B193" i="9" s="1"/>
  <c r="G166" i="9"/>
  <c r="H165" i="9"/>
  <c r="L213" i="9"/>
  <c r="G210" i="9"/>
  <c r="E210" i="9" s="1"/>
  <c r="B210" i="9" s="1"/>
  <c r="G206" i="9"/>
  <c r="E206" i="9" s="1"/>
  <c r="B206" i="9" s="1"/>
  <c r="G202" i="9"/>
  <c r="E202" i="9" s="1"/>
  <c r="B202" i="9" s="1"/>
  <c r="G198" i="9"/>
  <c r="E198" i="9" s="1"/>
  <c r="B198" i="9" s="1"/>
  <c r="G194" i="9"/>
  <c r="E194" i="9" s="1"/>
  <c r="B194" i="9" s="1"/>
  <c r="G165" i="9"/>
  <c r="E165" i="9" s="1"/>
  <c r="B165" i="9" s="1"/>
  <c r="G164" i="9"/>
  <c r="E164" i="9" s="1"/>
  <c r="B164" i="9" s="1"/>
  <c r="G163" i="9"/>
  <c r="E163" i="9" s="1"/>
  <c r="B163" i="9" s="1"/>
  <c r="G162" i="9"/>
  <c r="E162" i="9" s="1"/>
  <c r="B162" i="9" s="1"/>
  <c r="G161" i="9"/>
  <c r="E161" i="9" s="1"/>
  <c r="B161" i="9" s="1"/>
  <c r="G211" i="9"/>
  <c r="E211" i="9" s="1"/>
  <c r="B211" i="9" s="1"/>
  <c r="G207" i="9"/>
  <c r="E207" i="9" s="1"/>
  <c r="B207" i="9" s="1"/>
  <c r="G203" i="9"/>
  <c r="E203" i="9" s="1"/>
  <c r="B203" i="9" s="1"/>
  <c r="G199" i="9"/>
  <c r="E199" i="9" s="1"/>
  <c r="B199" i="9" s="1"/>
  <c r="G195" i="9"/>
  <c r="E195" i="9" s="1"/>
  <c r="B195" i="9" s="1"/>
  <c r="G212" i="9"/>
  <c r="E212" i="9" s="1"/>
  <c r="B212" i="9" s="1"/>
  <c r="G204" i="9"/>
  <c r="E204" i="9" s="1"/>
  <c r="B204" i="9" s="1"/>
  <c r="G196" i="9"/>
  <c r="E196" i="9" s="1"/>
  <c r="B196"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I10" i="9"/>
  <c r="E24" i="9"/>
  <c r="B24" i="9" s="1"/>
  <c r="E32" i="9"/>
  <c r="B32" i="9" s="1"/>
  <c r="B36" i="9"/>
  <c r="B40" i="9"/>
  <c r="B44" i="9"/>
  <c r="B48" i="9"/>
  <c r="B52" i="9"/>
  <c r="B56" i="9"/>
  <c r="B60" i="9"/>
  <c r="B64" i="9"/>
  <c r="B68" i="9"/>
  <c r="B72" i="9"/>
  <c r="B76" i="9"/>
  <c r="B80" i="9"/>
  <c r="B84" i="9"/>
  <c r="B88" i="9"/>
  <c r="L192" i="9"/>
  <c r="F192" i="9" s="1"/>
  <c r="G208" i="9"/>
  <c r="E208" i="9" s="1"/>
  <c r="B208" i="9" s="1"/>
  <c r="B124" i="9"/>
  <c r="B128" i="9"/>
  <c r="B132" i="9"/>
  <c r="B136" i="9"/>
  <c r="B140" i="9"/>
  <c r="B123" i="9"/>
  <c r="B127" i="9"/>
  <c r="B131" i="9"/>
  <c r="B135" i="9"/>
  <c r="B139" i="9"/>
  <c r="F246" i="9"/>
  <c r="B246" i="9" s="1"/>
  <c r="B251" i="9"/>
  <c r="F254" i="9"/>
  <c r="B254" i="9" s="1"/>
  <c r="B259" i="9"/>
  <c r="B267" i="9"/>
  <c r="F270" i="9"/>
  <c r="B270" i="9" s="1"/>
  <c r="B298" i="9"/>
  <c r="B306" i="9"/>
  <c r="B247" i="9"/>
  <c r="F250" i="9"/>
  <c r="B250" i="9" s="1"/>
  <c r="B255" i="9"/>
  <c r="B263" i="9"/>
  <c r="F266" i="9"/>
  <c r="B266" i="9" s="1"/>
  <c r="B271" i="9"/>
  <c r="B294" i="9"/>
  <c r="B302" i="9"/>
  <c r="C1469" i="1" l="1"/>
  <c r="I1463" i="1"/>
  <c r="I1462" i="1"/>
  <c r="H30" i="3"/>
  <c r="C1453" i="1"/>
  <c r="I1459" i="1"/>
  <c r="C1436" i="1"/>
  <c r="C1437" i="1"/>
  <c r="G1437" i="1"/>
  <c r="I1444" i="1"/>
  <c r="G315" i="9"/>
  <c r="E315" i="9" s="1"/>
  <c r="E314" i="9" s="1"/>
  <c r="I10" i="3" s="1"/>
  <c r="I31" i="3"/>
  <c r="I1478" i="1"/>
  <c r="I1477" i="1"/>
  <c r="I1473" i="1"/>
  <c r="G1470" i="1"/>
  <c r="H1470" i="1"/>
  <c r="G1469" i="1"/>
  <c r="H1469" i="1"/>
  <c r="D1453" i="1"/>
  <c r="H1437" i="1"/>
  <c r="I1442" i="1"/>
  <c r="I1440" i="1"/>
  <c r="H1438" i="1"/>
  <c r="D43" i="8"/>
  <c r="C1524" i="1"/>
  <c r="G1501" i="1"/>
  <c r="H19" i="9"/>
  <c r="E19" i="9" s="1"/>
  <c r="B19" i="9" s="1"/>
  <c r="I28" i="3"/>
  <c r="D1435" i="1"/>
  <c r="H1154" i="1"/>
  <c r="F213" i="9"/>
  <c r="B213" i="9" s="1"/>
  <c r="E350" i="4"/>
  <c r="E407" i="4" s="1"/>
  <c r="D402" i="1" s="1"/>
  <c r="F363" i="4"/>
  <c r="H358" i="1"/>
  <c r="G358" i="1"/>
  <c r="E408" i="4"/>
  <c r="D403" i="1" s="1"/>
  <c r="D345" i="1"/>
  <c r="H173" i="1"/>
  <c r="G173" i="1"/>
  <c r="F163" i="4"/>
  <c r="E151" i="4"/>
  <c r="G159" i="1"/>
  <c r="H159" i="1"/>
  <c r="H149" i="1"/>
  <c r="G149" i="1"/>
  <c r="H21" i="3"/>
  <c r="C1046" i="1"/>
  <c r="F420" i="4"/>
  <c r="C414" i="1"/>
  <c r="E166" i="9"/>
  <c r="B166" i="9" s="1"/>
  <c r="F245" i="5"/>
  <c r="C1222" i="1"/>
  <c r="E68" i="5"/>
  <c r="F114" i="6"/>
  <c r="H27" i="3"/>
  <c r="C1408" i="1"/>
  <c r="F196" i="4"/>
  <c r="C192" i="1"/>
  <c r="F238" i="5"/>
  <c r="D237" i="5"/>
  <c r="C1215" i="1"/>
  <c r="F263" i="4"/>
  <c r="C259" i="1"/>
  <c r="F258" i="5"/>
  <c r="C1235" i="1"/>
  <c r="F106" i="4"/>
  <c r="C102" i="1"/>
  <c r="I1479" i="1"/>
  <c r="I1474" i="1"/>
  <c r="I1468" i="1"/>
  <c r="I1464" i="1"/>
  <c r="I1449" i="1"/>
  <c r="I22" i="3"/>
  <c r="D1153" i="1"/>
  <c r="E7" i="5"/>
  <c r="F7" i="5" s="1"/>
  <c r="D990" i="1"/>
  <c r="F644" i="4"/>
  <c r="D638" i="1"/>
  <c r="K1450" i="9"/>
  <c r="G313" i="9"/>
  <c r="E313" i="9" s="1"/>
  <c r="B313" i="9" s="1"/>
  <c r="I34" i="3"/>
  <c r="C1517" i="1"/>
  <c r="E237" i="5"/>
  <c r="E175" i="5" s="1"/>
  <c r="D1152" i="1" s="1"/>
  <c r="H21" i="9"/>
  <c r="G21" i="9"/>
  <c r="D151" i="4"/>
  <c r="F152" i="4"/>
  <c r="C148" i="1"/>
  <c r="F87" i="5"/>
  <c r="C1065" i="1"/>
  <c r="F593" i="4"/>
  <c r="C587" i="1"/>
  <c r="F215" i="4"/>
  <c r="C211" i="1"/>
  <c r="F133" i="4"/>
  <c r="C129" i="1"/>
  <c r="F118" i="5"/>
  <c r="C1096" i="1"/>
  <c r="F35" i="6"/>
  <c r="H25" i="3"/>
  <c r="C1329" i="1"/>
  <c r="H20" i="3"/>
  <c r="D6" i="5"/>
  <c r="C985" i="1"/>
  <c r="F643" i="4"/>
  <c r="C637" i="1"/>
  <c r="G312" i="9"/>
  <c r="E312" i="9" s="1"/>
  <c r="D350" i="4"/>
  <c r="F351" i="4"/>
  <c r="C346" i="1"/>
  <c r="F124" i="4"/>
  <c r="C120" i="1"/>
  <c r="F89" i="6"/>
  <c r="C1383" i="1"/>
  <c r="F176" i="5"/>
  <c r="D175" i="5"/>
  <c r="H22" i="3"/>
  <c r="C1153" i="1"/>
  <c r="F529" i="4"/>
  <c r="D528" i="4"/>
  <c r="D635" i="4" s="1"/>
  <c r="C523" i="1"/>
  <c r="D141" i="6"/>
  <c r="G317" i="9" s="1"/>
  <c r="E317" i="9" s="1"/>
  <c r="F5" i="6"/>
  <c r="H24" i="3"/>
  <c r="C1299" i="1"/>
  <c r="G309" i="9"/>
  <c r="E309" i="9" s="1"/>
  <c r="B309" i="9" s="1"/>
  <c r="F190" i="5"/>
  <c r="C1167" i="1"/>
  <c r="E636" i="4"/>
  <c r="D630" i="1" s="1"/>
  <c r="D522" i="1"/>
  <c r="F50" i="4"/>
  <c r="C46" i="1"/>
  <c r="B192" i="9"/>
  <c r="F625" i="4"/>
  <c r="C619" i="1"/>
  <c r="I29" i="3"/>
  <c r="D1436" i="1"/>
  <c r="D298" i="4"/>
  <c r="F299" i="4"/>
  <c r="C294" i="1"/>
  <c r="F44" i="4"/>
  <c r="C40" i="1"/>
  <c r="F459" i="4"/>
  <c r="C453" i="1"/>
  <c r="E635" i="4"/>
  <c r="D629" i="1" s="1"/>
  <c r="D414" i="1"/>
  <c r="F7" i="4"/>
  <c r="D6" i="4"/>
  <c r="C3" i="1"/>
  <c r="E6" i="4"/>
  <c r="I1457" i="1"/>
  <c r="I1455" i="1"/>
  <c r="I1443" i="1"/>
  <c r="G1124" i="1"/>
  <c r="B315" i="9" l="1"/>
  <c r="H1453" i="1"/>
  <c r="G1453" i="1"/>
  <c r="G1524" i="1"/>
  <c r="H1524" i="1"/>
  <c r="C1518" i="1"/>
  <c r="I35" i="3"/>
  <c r="D147" i="1"/>
  <c r="E289" i="4"/>
  <c r="E291" i="4" s="1"/>
  <c r="D287" i="1" s="1"/>
  <c r="I17" i="3"/>
  <c r="E316" i="9"/>
  <c r="B317" i="9"/>
  <c r="F635" i="4"/>
  <c r="C629" i="1"/>
  <c r="I16" i="3"/>
  <c r="E412" i="4"/>
  <c r="D2" i="1"/>
  <c r="E311" i="9"/>
  <c r="B312" i="9"/>
  <c r="G129" i="1"/>
  <c r="H129" i="1"/>
  <c r="H148" i="1"/>
  <c r="G148" i="1"/>
  <c r="H990" i="1"/>
  <c r="G990" i="1"/>
  <c r="H1383" i="1"/>
  <c r="G1383" i="1"/>
  <c r="H637" i="1"/>
  <c r="G637" i="1"/>
  <c r="I23" i="3"/>
  <c r="D1214" i="1"/>
  <c r="E6" i="5"/>
  <c r="G284" i="9" s="1"/>
  <c r="E284" i="9" s="1"/>
  <c r="B284" i="9" s="1"/>
  <c r="I20" i="3"/>
  <c r="D985" i="1"/>
  <c r="H23" i="3"/>
  <c r="F237" i="5"/>
  <c r="C1214" i="1"/>
  <c r="H1408" i="1"/>
  <c r="G1408" i="1"/>
  <c r="G1222" i="1"/>
  <c r="H1222" i="1"/>
  <c r="D407" i="4"/>
  <c r="F298" i="4"/>
  <c r="C293" i="1"/>
  <c r="F141" i="6"/>
  <c r="H28" i="3"/>
  <c r="C1435" i="1"/>
  <c r="G278" i="9"/>
  <c r="C984" i="1"/>
  <c r="H587" i="1"/>
  <c r="G587" i="1"/>
  <c r="G1235" i="1"/>
  <c r="H1235" i="1"/>
  <c r="G3" i="1"/>
  <c r="H3" i="1"/>
  <c r="G1436" i="1"/>
  <c r="H1436" i="1"/>
  <c r="H9" i="3"/>
  <c r="H1299" i="1"/>
  <c r="G1299" i="1"/>
  <c r="H1153" i="1"/>
  <c r="G1153" i="1"/>
  <c r="H346" i="1"/>
  <c r="G346" i="1"/>
  <c r="D412" i="4"/>
  <c r="F6" i="4"/>
  <c r="H16" i="3"/>
  <c r="C2" i="1"/>
  <c r="H453" i="1"/>
  <c r="G453" i="1"/>
  <c r="G294" i="1"/>
  <c r="H294" i="1"/>
  <c r="H46" i="1"/>
  <c r="G46" i="1"/>
  <c r="H1167" i="1"/>
  <c r="G1167" i="1"/>
  <c r="H523" i="1"/>
  <c r="G523" i="1"/>
  <c r="H1096" i="1"/>
  <c r="G1096" i="1"/>
  <c r="H211" i="1"/>
  <c r="G211" i="1"/>
  <c r="H1065" i="1"/>
  <c r="G1065" i="1"/>
  <c r="H17" i="3"/>
  <c r="D289" i="4"/>
  <c r="F151" i="4"/>
  <c r="C147" i="1"/>
  <c r="H1517" i="1"/>
  <c r="G1517" i="1"/>
  <c r="H11" i="3"/>
  <c r="H638" i="1"/>
  <c r="G638" i="1"/>
  <c r="H102" i="1"/>
  <c r="G102" i="1"/>
  <c r="G259" i="1"/>
  <c r="H259" i="1"/>
  <c r="H619" i="1"/>
  <c r="G619" i="1"/>
  <c r="D636" i="4"/>
  <c r="F528" i="4"/>
  <c r="C522" i="1"/>
  <c r="F175" i="5"/>
  <c r="C1152" i="1"/>
  <c r="H120" i="1"/>
  <c r="G120" i="1"/>
  <c r="D408" i="4"/>
  <c r="F350" i="4"/>
  <c r="C345" i="1"/>
  <c r="H985" i="1"/>
  <c r="G985" i="1"/>
  <c r="H1329" i="1"/>
  <c r="G1329" i="1"/>
  <c r="E21" i="9"/>
  <c r="H192" i="1"/>
  <c r="G192" i="1"/>
  <c r="H414" i="1"/>
  <c r="G414" i="1"/>
  <c r="H40" i="1"/>
  <c r="G40" i="1"/>
  <c r="G1215" i="1"/>
  <c r="H1215" i="1"/>
  <c r="I21" i="3"/>
  <c r="D1046" i="1"/>
  <c r="H1046" i="1" s="1"/>
  <c r="F68" i="5"/>
  <c r="H1518" i="1" l="1"/>
  <c r="G1518" i="1"/>
  <c r="G1046" i="1"/>
  <c r="E413" i="4"/>
  <c r="D285" i="1"/>
  <c r="E290" i="4"/>
  <c r="D286" i="1" s="1"/>
  <c r="H147" i="1"/>
  <c r="G147" i="1"/>
  <c r="G1214" i="1"/>
  <c r="H1214" i="1"/>
  <c r="H629" i="1"/>
  <c r="G629" i="1"/>
  <c r="H522" i="1"/>
  <c r="G522" i="1"/>
  <c r="B21" i="9"/>
  <c r="G2" i="1"/>
  <c r="H2" i="1"/>
  <c r="D639" i="4"/>
  <c r="D414" i="4"/>
  <c r="F412" i="4"/>
  <c r="C407" i="1"/>
  <c r="K3" i="9"/>
  <c r="I9" i="3"/>
  <c r="G293" i="1"/>
  <c r="H293" i="1"/>
  <c r="H278" i="9"/>
  <c r="E278" i="9" s="1"/>
  <c r="D984" i="1"/>
  <c r="G984" i="1" s="1"/>
  <c r="E414" i="4"/>
  <c r="D409" i="1" s="1"/>
  <c r="E639" i="4"/>
  <c r="D407" i="1"/>
  <c r="H345" i="1"/>
  <c r="G345" i="1"/>
  <c r="H1152" i="1"/>
  <c r="G1152" i="1"/>
  <c r="D290" i="4"/>
  <c r="H1435" i="1"/>
  <c r="G1435" i="1"/>
  <c r="I11" i="3"/>
  <c r="N3" i="9"/>
  <c r="F636" i="4"/>
  <c r="C630" i="1"/>
  <c r="D291" i="4"/>
  <c r="F289" i="4"/>
  <c r="D413" i="4"/>
  <c r="C285" i="1"/>
  <c r="F408" i="4"/>
  <c r="C403" i="1"/>
  <c r="F6" i="5"/>
  <c r="F407" i="4"/>
  <c r="C402" i="1"/>
  <c r="H984" i="1" l="1"/>
  <c r="H8" i="3"/>
  <c r="M3" i="9" s="1"/>
  <c r="D408" i="1"/>
  <c r="E640" i="4"/>
  <c r="D634" i="1" s="1"/>
  <c r="E415" i="4"/>
  <c r="D410" i="1" s="1"/>
  <c r="E277" i="9"/>
  <c r="B278" i="9"/>
  <c r="H402" i="1"/>
  <c r="G402" i="1"/>
  <c r="H285" i="1"/>
  <c r="G285" i="1"/>
  <c r="H630" i="1"/>
  <c r="G630" i="1"/>
  <c r="F291" i="4"/>
  <c r="C287" i="1"/>
  <c r="D640" i="4"/>
  <c r="D415" i="4"/>
  <c r="F413" i="4"/>
  <c r="C408" i="1"/>
  <c r="D633" i="1"/>
  <c r="D641" i="4"/>
  <c r="F639" i="4"/>
  <c r="C633" i="1"/>
  <c r="F414" i="4"/>
  <c r="C409" i="1"/>
  <c r="F290" i="4"/>
  <c r="C286" i="1"/>
  <c r="H403" i="1"/>
  <c r="G403" i="1"/>
  <c r="H407" i="1"/>
  <c r="G407" i="1"/>
  <c r="I8" i="3" l="1"/>
  <c r="E641" i="4"/>
  <c r="D635" i="1" s="1"/>
  <c r="E642" i="4"/>
  <c r="F415" i="4"/>
  <c r="C410" i="1"/>
  <c r="H409" i="1"/>
  <c r="G409" i="1"/>
  <c r="H633" i="1"/>
  <c r="G633" i="1"/>
  <c r="F640" i="4"/>
  <c r="D642" i="4"/>
  <c r="C634" i="1"/>
  <c r="G408" i="1"/>
  <c r="H408" i="1"/>
  <c r="H287" i="1"/>
  <c r="G287" i="1"/>
  <c r="H286" i="1"/>
  <c r="G286" i="1"/>
  <c r="F641" i="4"/>
  <c r="D645" i="4"/>
  <c r="C635" i="1"/>
  <c r="E645" i="4" l="1"/>
  <c r="I18" i="3" s="1"/>
  <c r="E646" i="4"/>
  <c r="D636" i="1"/>
  <c r="D639" i="1"/>
  <c r="H634" i="1"/>
  <c r="G634" i="1"/>
  <c r="H635" i="1"/>
  <c r="G635" i="1"/>
  <c r="F642" i="4"/>
  <c r="D646" i="4"/>
  <c r="C636" i="1"/>
  <c r="G276" i="9"/>
  <c r="E276" i="9" s="1"/>
  <c r="B276" i="9" s="1"/>
  <c r="G410" i="1"/>
  <c r="H410" i="1"/>
  <c r="F645" i="4"/>
  <c r="H18" i="3"/>
  <c r="C639" i="1"/>
  <c r="I19" i="3" l="1"/>
  <c r="D640" i="1"/>
  <c r="H639" i="1"/>
  <c r="G639" i="1"/>
  <c r="F646" i="4"/>
  <c r="H19" i="3"/>
  <c r="C640" i="1"/>
  <c r="H636" i="1"/>
  <c r="G636" i="1"/>
  <c r="H640" i="1" l="1"/>
  <c r="G640" i="1"/>
  <c r="H7" i="3"/>
  <c r="J3" i="9" l="1"/>
  <c r="G274" i="9" l="1"/>
  <c r="M272" i="9"/>
  <c r="L272" i="9"/>
  <c r="H274" i="9"/>
  <c r="H18" i="9"/>
  <c r="G18" i="9"/>
  <c r="J17" i="9"/>
  <c r="I11" i="9"/>
  <c r="K13" i="9"/>
  <c r="J10" i="9"/>
  <c r="I7" i="9"/>
  <c r="K9" i="9"/>
  <c r="J6" i="9"/>
  <c r="L15" i="9"/>
  <c r="K5" i="9"/>
  <c r="I8" i="9"/>
  <c r="M15" i="9"/>
  <c r="H17" i="9"/>
  <c r="J8" i="9"/>
  <c r="G15" i="9"/>
  <c r="J9" i="9"/>
  <c r="H15" i="9"/>
  <c r="K10" i="9"/>
  <c r="G16" i="9"/>
  <c r="M16" i="9"/>
  <c r="I9" i="9"/>
  <c r="H16" i="9"/>
  <c r="J5" i="9"/>
  <c r="L16" i="9"/>
  <c r="F16" i="9" s="1"/>
  <c r="K6" i="9"/>
  <c r="J11" i="9"/>
  <c r="I5" i="9"/>
  <c r="K11" i="9"/>
  <c r="G17" i="9"/>
  <c r="I6" i="9"/>
  <c r="K12" i="9"/>
  <c r="I17" i="9"/>
  <c r="I13" i="9"/>
  <c r="J7" i="9"/>
  <c r="I12" i="9"/>
  <c r="K7" i="9"/>
  <c r="J12" i="9"/>
  <c r="K8" i="9"/>
  <c r="J13" i="9"/>
  <c r="E18" i="9" l="1"/>
  <c r="B18" i="9" s="1"/>
  <c r="F15" i="9"/>
  <c r="F14" i="9" s="1"/>
  <c r="E6" i="9"/>
  <c r="B6" i="9" s="1"/>
  <c r="F272" i="9"/>
  <c r="B272" i="9" s="1"/>
  <c r="E13" i="9"/>
  <c r="B13" i="9" s="1"/>
  <c r="E9" i="9"/>
  <c r="B9" i="9" s="1"/>
  <c r="E274" i="9"/>
  <c r="B274" i="9" s="1"/>
  <c r="E7" i="9"/>
  <c r="B7" i="9" s="1"/>
  <c r="E12" i="9"/>
  <c r="B12" i="9" s="1"/>
  <c r="E5" i="9"/>
  <c r="E16" i="9"/>
  <c r="B16" i="9" s="1"/>
  <c r="E15" i="9"/>
  <c r="E8" i="9"/>
  <c r="B8" i="9" s="1"/>
  <c r="E11" i="9"/>
  <c r="B11" i="9" s="1"/>
  <c r="E17" i="9"/>
  <c r="B17" i="9" s="1"/>
  <c r="E10" i="9"/>
  <c r="B10" i="9" s="1"/>
  <c r="E20" i="9" l="1"/>
  <c r="I7" i="3" s="1"/>
  <c r="F20" i="9"/>
  <c r="F3" i="9" s="1"/>
  <c r="E4" i="9"/>
  <c r="B5" i="9"/>
  <c r="B15" i="9"/>
  <c r="E14" i="9"/>
  <c r="E3" i="9" l="1"/>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<sst xmlns="http://schemas.openxmlformats.org/spreadsheetml/2006/main" count="4369" uniqueCount="3422">
  <si>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</si>
  <si>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</si>
  <si>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</si>
  <si>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</si>
  <si>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</si>
  <si>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</si>
  <si>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</si>
  <si>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</si>
  <si>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</si>
  <si>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</si>
  <si>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</si>
  <si>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</si>
  <si>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</si>
  <si>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</si>
  <si>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</si>
  <si>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</si>
  <si>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</si>
  <si>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</si>
  <si>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</si>
  <si>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</si>
  <si>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</si>
  <si>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</si>
  <si>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</si>
  <si>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</si>
  <si>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</si>
  <si>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</si>
  <si>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</si>
  <si>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</si>
  <si>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</si>
  <si>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</si>
  <si>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</si>
  <si>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GRADSKA KNJIŽNICA VRGORAC</t>
  </si>
  <si>
    <t>BILANCA</t>
  </si>
  <si>
    <t>RAS funkcijski</t>
  </si>
  <si>
    <t>Razina:</t>
  </si>
  <si>
    <t>21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</si>
  <si>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</si>
  <si>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</si>
  <si>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</si>
  <si>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</si>
  <si>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</si>
  <si>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</si>
  <si>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</si>
  <si>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</si>
  <si>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</si>
  <si>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</si>
  <si>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</si>
  <si>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</si>
  <si>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</si>
  <si>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29365 - GRADSKA KNJIŽNICA VRGORAC</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</si>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</sst>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 fontId="6" fillId="0" borderId="40" xfId="0" applyNumberFormat="1" applyFont="1" applyBorder="1" applyAlignment="1" applyProtection="1">
      <alignment horizontal="right" vertical="top" shrinkToFit="1"/>
      <protection locked="0"/>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41340.619999999995</v>
      </c>
      <c r="D2" s="6">
        <f>'PR-RAS'!E6</f>
        <v>70268.160000000003</v>
      </c>
      <c r="E2" s="6">
        <v>0</v>
      </c>
      <c r="F2" s="6">
        <v>0</v>
      </c>
      <c r="G2" s="7">
        <f t="shared" ref="G2:G264" si="0">(B2/1000)*(C2*1+D2*2)</f>
        <v>181.87694000000002</v>
      </c>
      <c r="H2" s="7">
        <f t="shared" ref="H2:H264" si="1">ABS(C2-ROUND(C2,0))+ABS(D2-ROUND(D2,0))</f>
        <v>0.54000000000814907</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0</v>
      </c>
      <c r="D46" s="1">
        <f>'PR-RAS'!E50</f>
        <v>12954.94</v>
      </c>
      <c r="E46" s="1">
        <v>0</v>
      </c>
      <c r="F46" s="1">
        <v>0</v>
      </c>
      <c r="G46" s="2">
        <f t="shared" si="0"/>
        <v>1165.9446</v>
      </c>
      <c r="H46" s="2">
        <f t="shared" si="1"/>
        <v>5.9999999999490683E-2</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12954.94</v>
      </c>
      <c r="E55" s="1">
        <v>0</v>
      </c>
      <c r="F55" s="1">
        <v>0</v>
      </c>
      <c r="G55" s="2">
        <f t="shared" si="0"/>
        <v>1399.1335200000001</v>
      </c>
      <c r="H55" s="2">
        <f t="shared" si="1"/>
        <v>5.9999999999490683E-2</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398.17</v>
      </c>
      <c r="E56" s="1">
        <v>0</v>
      </c>
      <c r="F56" s="1">
        <v>0</v>
      </c>
      <c r="G56" s="2">
        <f t="shared" si="0"/>
        <v>43.798700000000004</v>
      </c>
      <c r="H56" s="2">
        <f t="shared" si="1"/>
        <v>0.17000000000001592</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12556.77</v>
      </c>
      <c r="E57" s="1">
        <v>0</v>
      </c>
      <c r="F57" s="1">
        <v>0</v>
      </c>
      <c r="G57" s="2">
        <f t="shared" si="0"/>
        <v>1406.35824</v>
      </c>
      <c r="H57" s="2">
        <f t="shared" si="1"/>
        <v>0.22999999999956344</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199.08</v>
      </c>
      <c r="D102" s="1">
        <f>'PR-RAS'!E106</f>
        <v>0</v>
      </c>
      <c r="E102" s="1">
        <v>0</v>
      </c>
      <c r="F102" s="1">
        <v>0</v>
      </c>
      <c r="G102" s="2">
        <f t="shared" si="0"/>
        <v>20.107080000000003</v>
      </c>
      <c r="H102" s="2">
        <f t="shared" si="1"/>
        <v>8.0000000000012506E-2</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199.08</v>
      </c>
      <c r="D108" s="1">
        <f>'PR-RAS'!E112</f>
        <v>0</v>
      </c>
      <c r="E108" s="1">
        <v>0</v>
      </c>
      <c r="F108" s="1">
        <v>0</v>
      </c>
      <c r="G108" s="2">
        <f t="shared" si="0"/>
        <v>21.301560000000002</v>
      </c>
      <c r="H108" s="2">
        <f t="shared" si="1"/>
        <v>8.0000000000012506E-2</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199.08</v>
      </c>
      <c r="D113" s="1">
        <f>'PR-RAS'!E117</f>
        <v>0</v>
      </c>
      <c r="E113" s="1">
        <v>0</v>
      </c>
      <c r="F113" s="1">
        <v>0</v>
      </c>
      <c r="G113" s="2">
        <f t="shared" si="0"/>
        <v>22.296960000000002</v>
      </c>
      <c r="H113" s="2">
        <f t="shared" si="1"/>
        <v>8.0000000000012506E-2</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0</v>
      </c>
      <c r="D120" s="1">
        <f>'PR-RAS'!E124</f>
        <v>69.94</v>
      </c>
      <c r="E120" s="1">
        <v>0</v>
      </c>
      <c r="F120" s="1">
        <v>0</v>
      </c>
      <c r="G120" s="2">
        <f t="shared" si="0"/>
        <v>16.645719999999997</v>
      </c>
      <c r="H120" s="2">
        <f t="shared" si="1"/>
        <v>6.0000000000002274E-2</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0</v>
      </c>
      <c r="D121" s="1">
        <f>'PR-RAS'!E125</f>
        <v>69.94</v>
      </c>
      <c r="E121" s="1">
        <v>0</v>
      </c>
      <c r="F121" s="1">
        <v>0</v>
      </c>
      <c r="G121" s="2">
        <f t="shared" si="0"/>
        <v>16.785599999999999</v>
      </c>
      <c r="H121" s="2">
        <f t="shared" si="1"/>
        <v>6.0000000000002274E-2</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0</v>
      </c>
      <c r="D123" s="1">
        <f>'PR-RAS'!E127</f>
        <v>69.94</v>
      </c>
      <c r="E123" s="1">
        <v>0</v>
      </c>
      <c r="F123" s="1">
        <v>0</v>
      </c>
      <c r="G123" s="2">
        <f t="shared" si="0"/>
        <v>17.065359999999998</v>
      </c>
      <c r="H123" s="2">
        <f t="shared" si="1"/>
        <v>6.0000000000002274E-2</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41141.539999999994</v>
      </c>
      <c r="D129" s="1">
        <f>'PR-RAS'!E133</f>
        <v>57243.28</v>
      </c>
      <c r="E129" s="1">
        <v>0</v>
      </c>
      <c r="F129" s="1">
        <v>0</v>
      </c>
      <c r="G129" s="2">
        <f t="shared" si="0"/>
        <v>19920.396799999999</v>
      </c>
      <c r="H129" s="2">
        <f t="shared" si="1"/>
        <v>0.74000000000523869</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41141.539999999994</v>
      </c>
      <c r="D130" s="1">
        <f>'PR-RAS'!E134</f>
        <v>57243.28</v>
      </c>
      <c r="E130" s="1">
        <v>0</v>
      </c>
      <c r="F130" s="1">
        <v>0</v>
      </c>
      <c r="G130" s="2">
        <f t="shared" si="0"/>
        <v>20076.024899999997</v>
      </c>
      <c r="H130" s="2">
        <f t="shared" si="1"/>
        <v>0.74000000000523869</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40332.949999999997</v>
      </c>
      <c r="D131" s="1">
        <f>'PR-RAS'!E135</f>
        <v>55166</v>
      </c>
      <c r="E131" s="1">
        <v>0</v>
      </c>
      <c r="F131" s="1">
        <v>0</v>
      </c>
      <c r="G131" s="2">
        <f t="shared" si="0"/>
        <v>19586.443500000001</v>
      </c>
      <c r="H131" s="2">
        <f t="shared" si="1"/>
        <v>5.0000000002910383E-2</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808.59</v>
      </c>
      <c r="D132" s="1">
        <f>'PR-RAS'!E136</f>
        <v>2077.2800000000002</v>
      </c>
      <c r="E132" s="1">
        <v>0</v>
      </c>
      <c r="F132" s="1">
        <v>0</v>
      </c>
      <c r="G132" s="2">
        <f t="shared" si="0"/>
        <v>650.17265000000009</v>
      </c>
      <c r="H132" s="2">
        <f t="shared" si="1"/>
        <v>0.69000000000016826</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40073.61</v>
      </c>
      <c r="D147" s="1">
        <f>'PR-RAS'!E151</f>
        <v>55269.899999999994</v>
      </c>
      <c r="E147" s="1">
        <v>0</v>
      </c>
      <c r="F147" s="1">
        <v>0</v>
      </c>
      <c r="G147" s="2">
        <f t="shared" si="0"/>
        <v>21989.557859999994</v>
      </c>
      <c r="H147" s="2">
        <f t="shared" si="1"/>
        <v>0.49000000000523869</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30610.41</v>
      </c>
      <c r="D148" s="1">
        <f>'PR-RAS'!E152</f>
        <v>40133.24</v>
      </c>
      <c r="E148" s="1">
        <v>0</v>
      </c>
      <c r="F148" s="1">
        <v>0</v>
      </c>
      <c r="G148" s="2">
        <f t="shared" si="0"/>
        <v>16298.902829999999</v>
      </c>
      <c r="H148" s="2">
        <f t="shared" si="1"/>
        <v>0.64999999999781721</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25762.36</v>
      </c>
      <c r="D149" s="1">
        <f>'PR-RAS'!E153</f>
        <v>32796.089999999997</v>
      </c>
      <c r="E149" s="1">
        <v>0</v>
      </c>
      <c r="F149" s="1">
        <v>0</v>
      </c>
      <c r="G149" s="2">
        <f t="shared" si="0"/>
        <v>13520.471919999998</v>
      </c>
      <c r="H149" s="2">
        <f t="shared" si="1"/>
        <v>0.44999999999708962</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25762.36</v>
      </c>
      <c r="D150" s="1">
        <f>'PR-RAS'!E154</f>
        <v>32796.089999999997</v>
      </c>
      <c r="E150" s="1">
        <v>0</v>
      </c>
      <c r="F150" s="1">
        <v>0</v>
      </c>
      <c r="G150" s="2">
        <f t="shared" si="0"/>
        <v>13611.826459999998</v>
      </c>
      <c r="H150" s="2">
        <f t="shared" si="1"/>
        <v>0.44999999999708962</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597.25</v>
      </c>
      <c r="D154" s="1">
        <f>'PR-RAS'!E158</f>
        <v>1927.23</v>
      </c>
      <c r="E154" s="1">
        <v>0</v>
      </c>
      <c r="F154" s="1">
        <v>0</v>
      </c>
      <c r="G154" s="2">
        <f t="shared" si="0"/>
        <v>681.11162999999999</v>
      </c>
      <c r="H154" s="2">
        <f t="shared" si="1"/>
        <v>0.48000000000001819</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4250.8</v>
      </c>
      <c r="D155" s="1">
        <f>'PR-RAS'!E159</f>
        <v>5409.92</v>
      </c>
      <c r="E155" s="1">
        <v>0</v>
      </c>
      <c r="F155" s="1">
        <v>0</v>
      </c>
      <c r="G155" s="2">
        <f t="shared" si="0"/>
        <v>2320.8785600000001</v>
      </c>
      <c r="H155" s="2">
        <f t="shared" si="1"/>
        <v>0.27999999999974534</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4250.8</v>
      </c>
      <c r="D157" s="1">
        <f>'PR-RAS'!E161</f>
        <v>5409.92</v>
      </c>
      <c r="E157" s="1">
        <v>0</v>
      </c>
      <c r="F157" s="1">
        <v>0</v>
      </c>
      <c r="G157" s="2">
        <f t="shared" si="0"/>
        <v>2351.0198399999999</v>
      </c>
      <c r="H157" s="2">
        <f t="shared" si="1"/>
        <v>0.27999999999974534</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8903.6899999999987</v>
      </c>
      <c r="D159" s="1">
        <f>'PR-RAS'!E163</f>
        <v>14728.350000000002</v>
      </c>
      <c r="E159" s="1">
        <v>0</v>
      </c>
      <c r="F159" s="1">
        <v>0</v>
      </c>
      <c r="G159" s="2">
        <f t="shared" si="0"/>
        <v>6060.9416199999996</v>
      </c>
      <c r="H159" s="2">
        <f t="shared" si="1"/>
        <v>0.66000000000349246</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1085.1399999999999</v>
      </c>
      <c r="D160" s="1">
        <f>'PR-RAS'!E164</f>
        <v>5028.0600000000004</v>
      </c>
      <c r="E160" s="1">
        <v>0</v>
      </c>
      <c r="F160" s="1">
        <v>0</v>
      </c>
      <c r="G160" s="2">
        <f t="shared" si="0"/>
        <v>1771.4603400000001</v>
      </c>
      <c r="H160" s="2">
        <f t="shared" si="1"/>
        <v>0.20000000000027285</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416.22</v>
      </c>
      <c r="D161" s="1">
        <f>'PR-RAS'!E165</f>
        <v>2149.0500000000002</v>
      </c>
      <c r="E161" s="1">
        <v>0</v>
      </c>
      <c r="F161" s="1">
        <v>0</v>
      </c>
      <c r="G161" s="2">
        <f t="shared" si="0"/>
        <v>754.29120000000012</v>
      </c>
      <c r="H161" s="2">
        <f t="shared" si="1"/>
        <v>0.27000000000020918</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668.92</v>
      </c>
      <c r="D162" s="1">
        <f>'PR-RAS'!E166</f>
        <v>2879.01</v>
      </c>
      <c r="E162" s="1">
        <v>0</v>
      </c>
      <c r="F162" s="1">
        <v>0</v>
      </c>
      <c r="G162" s="2">
        <f t="shared" si="0"/>
        <v>1034.7373400000001</v>
      </c>
      <c r="H162" s="2">
        <f t="shared" si="1"/>
        <v>9.0000000000259206E-2</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2782.6</v>
      </c>
      <c r="D165" s="1">
        <f>'PR-RAS'!E169</f>
        <v>1645.75</v>
      </c>
      <c r="E165" s="1">
        <v>0</v>
      </c>
      <c r="F165" s="1">
        <v>0</v>
      </c>
      <c r="G165" s="2">
        <f t="shared" si="0"/>
        <v>996.15240000000006</v>
      </c>
      <c r="H165" s="2">
        <f t="shared" si="1"/>
        <v>0.65000000000009095</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120.02</v>
      </c>
      <c r="D166" s="1">
        <f>'PR-RAS'!E170</f>
        <v>217.62</v>
      </c>
      <c r="E166" s="1">
        <v>0</v>
      </c>
      <c r="F166" s="1">
        <v>0</v>
      </c>
      <c r="G166" s="2">
        <f t="shared" si="0"/>
        <v>91.617900000000006</v>
      </c>
      <c r="H166" s="2">
        <f t="shared" si="1"/>
        <v>0.39999999999999147</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2662.58</v>
      </c>
      <c r="D168" s="1">
        <f>'PR-RAS'!E172</f>
        <v>1428.13</v>
      </c>
      <c r="E168" s="1">
        <v>0</v>
      </c>
      <c r="F168" s="1">
        <v>0</v>
      </c>
      <c r="G168" s="2">
        <f t="shared" si="0"/>
        <v>921.64628000000005</v>
      </c>
      <c r="H168" s="2">
        <f t="shared" si="1"/>
        <v>0.5500000000001819</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2667.64</v>
      </c>
      <c r="D173" s="1">
        <f>'PR-RAS'!E177</f>
        <v>3168.5699999999997</v>
      </c>
      <c r="E173" s="1">
        <v>0</v>
      </c>
      <c r="F173" s="1">
        <v>0</v>
      </c>
      <c r="G173" s="2">
        <f t="shared" si="0"/>
        <v>1548.8221599999997</v>
      </c>
      <c r="H173" s="2">
        <f t="shared" si="1"/>
        <v>0.79000000000041837</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676.8</v>
      </c>
      <c r="D174" s="1">
        <f>'PR-RAS'!E178</f>
        <v>569.47</v>
      </c>
      <c r="E174" s="1">
        <v>0</v>
      </c>
      <c r="F174" s="1">
        <v>0</v>
      </c>
      <c r="G174" s="2">
        <f t="shared" si="0"/>
        <v>314.12302</v>
      </c>
      <c r="H174" s="2">
        <f t="shared" si="1"/>
        <v>0.67000000000007276</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0</v>
      </c>
      <c r="D175" s="1">
        <f>'PR-RAS'!E179</f>
        <v>0</v>
      </c>
      <c r="E175" s="1">
        <v>0</v>
      </c>
      <c r="F175" s="1">
        <v>0</v>
      </c>
      <c r="G175" s="2">
        <f t="shared" si="0"/>
        <v>0</v>
      </c>
      <c r="H175" s="2">
        <f t="shared" si="1"/>
        <v>0</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0</v>
      </c>
      <c r="D180" s="1">
        <f>'PR-RAS'!E184</f>
        <v>1990.8</v>
      </c>
      <c r="E180" s="1">
        <v>0</v>
      </c>
      <c r="F180" s="1">
        <v>0</v>
      </c>
      <c r="G180" s="2">
        <f t="shared" si="0"/>
        <v>712.70639999999992</v>
      </c>
      <c r="H180" s="2">
        <f t="shared" si="1"/>
        <v>0.20000000000004547</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1990.84</v>
      </c>
      <c r="D181" s="1">
        <f>'PR-RAS'!E185</f>
        <v>608.29999999999995</v>
      </c>
      <c r="E181" s="1">
        <v>0</v>
      </c>
      <c r="F181" s="1">
        <v>0</v>
      </c>
      <c r="G181" s="2">
        <f t="shared" si="0"/>
        <v>577.33919999999989</v>
      </c>
      <c r="H181" s="2">
        <f t="shared" si="1"/>
        <v>0.46000000000003638</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2368.31</v>
      </c>
      <c r="D184" s="1">
        <f>'PR-RAS'!E188</f>
        <v>4885.97</v>
      </c>
      <c r="E184" s="1">
        <v>0</v>
      </c>
      <c r="F184" s="1">
        <v>0</v>
      </c>
      <c r="G184" s="2">
        <f t="shared" si="0"/>
        <v>2221.6657500000001</v>
      </c>
      <c r="H184" s="2">
        <f t="shared" si="1"/>
        <v>0.33999999999969077</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449.78</v>
      </c>
      <c r="D187" s="1">
        <f>'PR-RAS'!E191</f>
        <v>0</v>
      </c>
      <c r="E187" s="1">
        <v>0</v>
      </c>
      <c r="F187" s="1">
        <v>0</v>
      </c>
      <c r="G187" s="2">
        <f t="shared" si="0"/>
        <v>83.659079999999989</v>
      </c>
      <c r="H187" s="2">
        <f t="shared" si="1"/>
        <v>0.22000000000002728</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228.35</v>
      </c>
      <c r="D189" s="1">
        <f>'PR-RAS'!E193</f>
        <v>0</v>
      </c>
      <c r="E189" s="1">
        <v>0</v>
      </c>
      <c r="F189" s="1">
        <v>0</v>
      </c>
      <c r="G189" s="2">
        <f t="shared" si="0"/>
        <v>42.9298</v>
      </c>
      <c r="H189" s="2">
        <f t="shared" si="1"/>
        <v>0.34999999999999432</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1690.18</v>
      </c>
      <c r="D191" s="1">
        <f>'PR-RAS'!E195</f>
        <v>4885.97</v>
      </c>
      <c r="E191" s="1">
        <v>0</v>
      </c>
      <c r="F191" s="1">
        <v>0</v>
      </c>
      <c r="G191" s="2">
        <f t="shared" si="0"/>
        <v>2177.8028000000004</v>
      </c>
      <c r="H191" s="2">
        <f t="shared" si="1"/>
        <v>0.20999999999980901</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559.51</v>
      </c>
      <c r="D192" s="1">
        <f>'PR-RAS'!E196</f>
        <v>408.31</v>
      </c>
      <c r="E192" s="1">
        <v>0</v>
      </c>
      <c r="F192" s="1">
        <v>0</v>
      </c>
      <c r="G192" s="2">
        <f t="shared" si="0"/>
        <v>262.84083000000004</v>
      </c>
      <c r="H192" s="2">
        <f t="shared" si="1"/>
        <v>0.80000000000001137</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559.51</v>
      </c>
      <c r="D206" s="1">
        <f>'PR-RAS'!E210</f>
        <v>408.31</v>
      </c>
      <c r="E206" s="1">
        <v>0</v>
      </c>
      <c r="F206" s="1">
        <v>0</v>
      </c>
      <c r="G206" s="2">
        <f t="shared" si="0"/>
        <v>282.10665</v>
      </c>
      <c r="H206" s="2">
        <f t="shared" si="1"/>
        <v>0.80000000000001137</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559.51</v>
      </c>
      <c r="D207" s="1">
        <f>'PR-RAS'!E211</f>
        <v>408.31</v>
      </c>
      <c r="E207" s="1">
        <v>0</v>
      </c>
      <c r="F207" s="1">
        <v>0</v>
      </c>
      <c r="G207" s="2">
        <f t="shared" si="0"/>
        <v>283.48277999999999</v>
      </c>
      <c r="H207" s="2">
        <f t="shared" si="1"/>
        <v>0.80000000000001137</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40073.61</v>
      </c>
      <c r="D285" s="1">
        <f>'PR-RAS'!E289</f>
        <v>55269.899999999994</v>
      </c>
      <c r="E285" s="1">
        <v>0</v>
      </c>
      <c r="F285" s="1">
        <v>0</v>
      </c>
      <c r="G285" s="2">
        <f t="shared" si="8"/>
        <v>42774.208439999988</v>
      </c>
      <c r="H285" s="2">
        <f t="shared" si="9"/>
        <v>0.49000000000523869</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1267.0099999999948</v>
      </c>
      <c r="D286" s="1">
        <f>'PR-RAS'!E290</f>
        <v>14998.260000000009</v>
      </c>
      <c r="E286" s="1">
        <v>0</v>
      </c>
      <c r="F286" s="1">
        <v>0</v>
      </c>
      <c r="G286" s="2">
        <f t="shared" si="8"/>
        <v>8910.1060500000021</v>
      </c>
      <c r="H286" s="2">
        <f t="shared" si="9"/>
        <v>0.27000000000407454</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627.72</v>
      </c>
      <c r="D289" s="1">
        <f>'PR-RAS'!E293</f>
        <v>169.3</v>
      </c>
      <c r="E289" s="1">
        <v>0</v>
      </c>
      <c r="F289" s="1">
        <v>0</v>
      </c>
      <c r="G289" s="2">
        <f t="shared" si="8"/>
        <v>278.30016000000001</v>
      </c>
      <c r="H289" s="2">
        <f t="shared" si="9"/>
        <v>0.57999999999998408</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931.11</v>
      </c>
      <c r="D345" s="1">
        <f>'PR-RAS'!E350</f>
        <v>15322.4</v>
      </c>
      <c r="E345" s="1">
        <v>0</v>
      </c>
      <c r="F345" s="1">
        <v>0</v>
      </c>
      <c r="G345" s="2">
        <f t="shared" si="8"/>
        <v>10862.113039999998</v>
      </c>
      <c r="H345" s="2">
        <f t="shared" si="9"/>
        <v>0.50999999999964984</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931.11</v>
      </c>
      <c r="D358" s="1">
        <f>'PR-RAS'!E363</f>
        <v>15322.4</v>
      </c>
      <c r="E358" s="1">
        <v>0</v>
      </c>
      <c r="F358" s="1">
        <v>0</v>
      </c>
      <c r="G358" s="2">
        <f t="shared" si="8"/>
        <v>11272.59987</v>
      </c>
      <c r="H358" s="2">
        <f t="shared" si="9"/>
        <v>0.50999999999964984</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103.52</v>
      </c>
      <c r="D364" s="1">
        <f>'PR-RAS'!E369</f>
        <v>0</v>
      </c>
      <c r="E364" s="1">
        <v>0</v>
      </c>
      <c r="F364" s="1">
        <v>0</v>
      </c>
      <c r="G364" s="2">
        <f t="shared" si="8"/>
        <v>37.577759999999998</v>
      </c>
      <c r="H364" s="2">
        <f t="shared" si="9"/>
        <v>0.48000000000000398</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103.52</v>
      </c>
      <c r="D365" s="1">
        <f>'PR-RAS'!E370</f>
        <v>0</v>
      </c>
      <c r="E365" s="1">
        <v>0</v>
      </c>
      <c r="F365" s="1">
        <v>0</v>
      </c>
      <c r="G365" s="2">
        <f t="shared" si="8"/>
        <v>37.681280000000001</v>
      </c>
      <c r="H365" s="2">
        <f t="shared" si="9"/>
        <v>0.48000000000000398</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827.59</v>
      </c>
      <c r="D378" s="1">
        <f>'PR-RAS'!E383</f>
        <v>13265.72</v>
      </c>
      <c r="E378" s="1">
        <v>0</v>
      </c>
      <c r="F378" s="1">
        <v>0</v>
      </c>
      <c r="G378" s="2">
        <f t="shared" si="8"/>
        <v>10314.354309999999</v>
      </c>
      <c r="H378" s="2">
        <f t="shared" si="9"/>
        <v>0.690000000000623</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827.59</v>
      </c>
      <c r="D379" s="1">
        <f>'PR-RAS'!E384</f>
        <v>13265.72</v>
      </c>
      <c r="E379" s="1">
        <v>0</v>
      </c>
      <c r="F379" s="1">
        <v>0</v>
      </c>
      <c r="G379" s="2">
        <f t="shared" si="8"/>
        <v>10341.71334</v>
      </c>
      <c r="H379" s="2">
        <f t="shared" si="9"/>
        <v>0.690000000000623</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2056.6799999999998</v>
      </c>
      <c r="E386" s="1">
        <v>0</v>
      </c>
      <c r="F386" s="1">
        <v>0</v>
      </c>
      <c r="G386" s="2">
        <f t="shared" si="8"/>
        <v>1583.6435999999999</v>
      </c>
      <c r="H386" s="2">
        <f t="shared" si="9"/>
        <v>0.32000000000016371</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2056.6799999999998</v>
      </c>
      <c r="E389" s="1">
        <v>0</v>
      </c>
      <c r="F389" s="1">
        <v>0</v>
      </c>
      <c r="G389" s="2">
        <f t="shared" si="8"/>
        <v>1595.9836799999998</v>
      </c>
      <c r="H389" s="2">
        <f t="shared" si="9"/>
        <v>0.32000000000016371</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931.11</v>
      </c>
      <c r="D403" s="1">
        <f>'PR-RAS'!E408</f>
        <v>15322.4</v>
      </c>
      <c r="E403" s="1">
        <v>0</v>
      </c>
      <c r="F403" s="1">
        <v>0</v>
      </c>
      <c r="G403" s="2">
        <f t="shared" si="8"/>
        <v>12693.515820000001</v>
      </c>
      <c r="H403" s="2">
        <f t="shared" si="9"/>
        <v>0.50999999999964984</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179.5</v>
      </c>
      <c r="D404" s="1">
        <f>'PR-RAS'!E409</f>
        <v>56.98</v>
      </c>
      <c r="E404" s="1">
        <v>0</v>
      </c>
      <c r="F404" s="1">
        <v>0</v>
      </c>
      <c r="G404" s="2">
        <f t="shared" si="8"/>
        <v>118.26438</v>
      </c>
      <c r="H404" s="2">
        <f t="shared" si="9"/>
        <v>0.52000000000000313</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41340.619999999995</v>
      </c>
      <c r="D407" s="1">
        <f>'PR-RAS'!E412</f>
        <v>70268.160000000003</v>
      </c>
      <c r="E407" s="1">
        <v>0</v>
      </c>
      <c r="F407" s="1">
        <v>0</v>
      </c>
      <c r="G407" s="2">
        <f t="shared" si="8"/>
        <v>73842.03764000001</v>
      </c>
      <c r="H407" s="2">
        <f t="shared" si="9"/>
        <v>0.54000000000814907</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41004.720000000001</v>
      </c>
      <c r="D408" s="1">
        <f>'PR-RAS'!E413</f>
        <v>70592.299999999988</v>
      </c>
      <c r="E408" s="1">
        <v>0</v>
      </c>
      <c r="F408" s="1">
        <v>0</v>
      </c>
      <c r="G408" s="2">
        <f t="shared" si="8"/>
        <v>74151.053239999979</v>
      </c>
      <c r="H408" s="2">
        <f t="shared" si="9"/>
        <v>0.57999999998719431</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335.89999999999418</v>
      </c>
      <c r="D409" s="1">
        <f>'PR-RAS'!E414</f>
        <v>0</v>
      </c>
      <c r="E409" s="1">
        <v>0</v>
      </c>
      <c r="F409" s="1">
        <v>0</v>
      </c>
      <c r="G409" s="2">
        <f t="shared" si="8"/>
        <v>137.04719999999762</v>
      </c>
      <c r="H409" s="2">
        <f t="shared" si="9"/>
        <v>0.10000000000582077</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0</v>
      </c>
      <c r="D410" s="1">
        <f>'PR-RAS'!E415</f>
        <v>324.13999999998487</v>
      </c>
      <c r="E410" s="1">
        <v>0</v>
      </c>
      <c r="F410" s="1">
        <v>0</v>
      </c>
      <c r="G410" s="2">
        <f t="shared" si="8"/>
        <v>265.14651999998762</v>
      </c>
      <c r="H410" s="2">
        <f t="shared" si="9"/>
        <v>0.13999999998486601</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448.22</v>
      </c>
      <c r="D412" s="1">
        <f>'PR-RAS'!E417</f>
        <v>112.32000000000002</v>
      </c>
      <c r="E412" s="1">
        <v>0</v>
      </c>
      <c r="F412" s="1">
        <v>0</v>
      </c>
      <c r="G412" s="2">
        <f t="shared" si="8"/>
        <v>276.54546000000005</v>
      </c>
      <c r="H412" s="2">
        <f t="shared" si="9"/>
        <v>0.54000000000004889</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41340.619999999995</v>
      </c>
      <c r="D633" s="1">
        <f>'PR-RAS'!E639</f>
        <v>70268.160000000003</v>
      </c>
      <c r="E633" s="1">
        <v>0</v>
      </c>
      <c r="F633" s="1">
        <v>0</v>
      </c>
      <c r="G633" s="2">
        <f t="shared" si="10"/>
        <v>114946.22608000001</v>
      </c>
      <c r="H633" s="2">
        <f t="shared" si="11"/>
        <v>0.54000000000814907</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41004.720000000001</v>
      </c>
      <c r="D634" s="1">
        <f>'PR-RAS'!E640</f>
        <v>70592.299999999988</v>
      </c>
      <c r="E634" s="1">
        <v>0</v>
      </c>
      <c r="F634" s="1">
        <v>0</v>
      </c>
      <c r="G634" s="2">
        <f t="shared" si="10"/>
        <v>115325.83955999999</v>
      </c>
      <c r="H634" s="2">
        <f t="shared" si="11"/>
        <v>0.57999999998719431</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335.89999999999418</v>
      </c>
      <c r="D635" s="1">
        <f>'PR-RAS'!E641</f>
        <v>0</v>
      </c>
      <c r="E635" s="1">
        <v>0</v>
      </c>
      <c r="F635" s="1">
        <v>0</v>
      </c>
      <c r="G635" s="2">
        <f t="shared" si="10"/>
        <v>212.9605999999963</v>
      </c>
      <c r="H635" s="2">
        <f t="shared" si="11"/>
        <v>0.10000000000582077</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0</v>
      </c>
      <c r="D636" s="1">
        <f>'PR-RAS'!E642</f>
        <v>324.13999999998487</v>
      </c>
      <c r="E636" s="1">
        <v>0</v>
      </c>
      <c r="F636" s="1">
        <v>0</v>
      </c>
      <c r="G636" s="2">
        <f t="shared" si="10"/>
        <v>411.6577999999808</v>
      </c>
      <c r="H636" s="2">
        <f t="shared" si="11"/>
        <v>0.13999999998486601</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448.22</v>
      </c>
      <c r="D638" s="1">
        <f>'PR-RAS'!E644</f>
        <v>112.32000000000002</v>
      </c>
      <c r="E638" s="1">
        <v>0</v>
      </c>
      <c r="F638" s="1">
        <v>0</v>
      </c>
      <c r="G638" s="2">
        <f t="shared" si="10"/>
        <v>428.61182000000008</v>
      </c>
      <c r="H638" s="2">
        <f t="shared" si="11"/>
        <v>0.54000000000004889</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112.32000000000585</v>
      </c>
      <c r="D640" s="1">
        <f>'PR-RAS'!E646</f>
        <v>436.45999999998492</v>
      </c>
      <c r="E640" s="1">
        <v>0</v>
      </c>
      <c r="F640" s="1">
        <v>0</v>
      </c>
      <c r="G640" s="2">
        <f t="shared" si="10"/>
        <v>629.56835999998452</v>
      </c>
      <c r="H640" s="2">
        <f t="shared" si="11"/>
        <v>0.77999999999076408</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3656.81</v>
      </c>
      <c r="D641" s="1">
        <f>'PR-RAS'!E647</f>
        <v>2737.77</v>
      </c>
      <c r="E641" s="1">
        <v>0</v>
      </c>
      <c r="F641" s="1">
        <v>0</v>
      </c>
      <c r="G641" s="2">
        <f t="shared" si="10"/>
        <v>5844.7040000000006</v>
      </c>
      <c r="H641" s="2">
        <f t="shared" si="11"/>
        <v>0.42000000000007276</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734.19</v>
      </c>
      <c r="D642" s="1">
        <f>'PR-RAS'!E649</f>
        <v>909.34</v>
      </c>
      <c r="E642" s="1">
        <v>0</v>
      </c>
      <c r="F642" s="1">
        <v>0</v>
      </c>
      <c r="G642" s="2">
        <f t="shared" si="10"/>
        <v>1636.38967</v>
      </c>
      <c r="H642" s="2">
        <f t="shared" si="11"/>
        <v>0.5300000000000864</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42076.65</v>
      </c>
      <c r="D643" s="1">
        <f>'PR-RAS'!E650</f>
        <v>70268.160000000003</v>
      </c>
      <c r="E643" s="1">
        <v>0</v>
      </c>
      <c r="F643" s="1">
        <v>0</v>
      </c>
      <c r="G643" s="2">
        <f t="shared" si="10"/>
        <v>117237.52674</v>
      </c>
      <c r="H643" s="2">
        <f t="shared" si="11"/>
        <v>0.51000000000203727</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41901.5</v>
      </c>
      <c r="D644" s="1">
        <f>'PR-RAS'!E651</f>
        <v>70772.289999999994</v>
      </c>
      <c r="E644" s="1">
        <v>0</v>
      </c>
      <c r="F644" s="1">
        <v>0</v>
      </c>
      <c r="G644" s="2">
        <f t="shared" si="10"/>
        <v>117955.82944</v>
      </c>
      <c r="H644" s="2">
        <f t="shared" si="11"/>
        <v>0.78999999999359716</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909.34000000000378</v>
      </c>
      <c r="D645" s="1">
        <f>'PR-RAS'!E652</f>
        <v>405.2100000000064</v>
      </c>
      <c r="E645" s="1">
        <v>0</v>
      </c>
      <c r="F645" s="1">
        <v>0</v>
      </c>
      <c r="G645" s="2">
        <f t="shared" si="10"/>
        <v>1107.5254400000108</v>
      </c>
      <c r="H645" s="2">
        <f t="shared" si="11"/>
        <v>0.55000000001018634</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3</v>
      </c>
      <c r="D647" s="1">
        <f>'PR-RAS'!E654</f>
        <v>3</v>
      </c>
      <c r="E647" s="1">
        <v>0</v>
      </c>
      <c r="F647" s="1">
        <v>0</v>
      </c>
      <c r="G647" s="2">
        <f t="shared" si="10"/>
        <v>5.8140000000000001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3</v>
      </c>
      <c r="D649" s="1">
        <f>'PR-RAS'!E656</f>
        <v>3</v>
      </c>
      <c r="E649" s="1">
        <v>0</v>
      </c>
      <c r="F649" s="1">
        <v>0</v>
      </c>
      <c r="G649" s="2">
        <f t="shared" si="10"/>
        <v>5.8319999999999999</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398.17</v>
      </c>
      <c r="E654" s="1">
        <v>0</v>
      </c>
      <c r="F654" s="1">
        <v>0</v>
      </c>
      <c r="G654" s="2">
        <f t="shared" si="10"/>
        <v>520.01002000000005</v>
      </c>
      <c r="H654" s="2">
        <f t="shared" si="11"/>
        <v>0.17000000000001592</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12556.77</v>
      </c>
      <c r="E658" s="1">
        <v>0</v>
      </c>
      <c r="F658" s="1">
        <v>0</v>
      </c>
      <c r="G658" s="2">
        <f t="shared" si="10"/>
        <v>16499.59578</v>
      </c>
      <c r="H658" s="2">
        <f t="shared" si="11"/>
        <v>0.22999999999956344</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0</v>
      </c>
      <c r="D711" s="1">
        <f>'PR-RAS'!E718</f>
        <v>0</v>
      </c>
      <c r="E711" s="1">
        <v>0</v>
      </c>
      <c r="F711" s="1">
        <v>0</v>
      </c>
      <c r="G711" s="2">
        <f t="shared" si="10"/>
        <v>0</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245868.91</v>
      </c>
      <c r="D984" s="6">
        <f>BILANCA!E6</f>
        <v>259444.41999999998</v>
      </c>
      <c r="E984" s="6">
        <v>0</v>
      </c>
      <c r="F984" s="6">
        <v>0</v>
      </c>
      <c r="G984" s="7">
        <f t="shared" ref="G984:G1241" si="22">B984/1000*C984+B984/500*D984</f>
        <v>764.75774999999999</v>
      </c>
      <c r="H984" s="7">
        <f t="shared" si="19"/>
        <v>0.5099999999802094</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241301.48</v>
      </c>
      <c r="D985" s="1">
        <f>BILANCA!E7</f>
        <v>256142.52</v>
      </c>
      <c r="E985" s="1">
        <v>0</v>
      </c>
      <c r="F985" s="1">
        <v>0</v>
      </c>
      <c r="G985" s="2">
        <f t="shared" si="22"/>
        <v>1507.1730400000001</v>
      </c>
      <c r="H985" s="2">
        <f t="shared" si="19"/>
        <v>0.96000000002095476</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241301.48</v>
      </c>
      <c r="D990" s="1">
        <f>BILANCA!E12</f>
        <v>256142.52</v>
      </c>
      <c r="E990" s="1">
        <v>0</v>
      </c>
      <c r="F990" s="1">
        <v>0</v>
      </c>
      <c r="G990" s="2">
        <f t="shared" si="22"/>
        <v>5275.1056399999998</v>
      </c>
      <c r="H990" s="2">
        <f t="shared" si="19"/>
        <v>0.96000000002095476</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1690.9799999999996</v>
      </c>
      <c r="D997" s="1">
        <f>BILANCA!E19</f>
        <v>1209.619999999999</v>
      </c>
      <c r="E997" s="1">
        <v>0</v>
      </c>
      <c r="F997" s="1">
        <v>0</v>
      </c>
      <c r="G997" s="2">
        <f t="shared" si="22"/>
        <v>57.543079999999968</v>
      </c>
      <c r="H997" s="2">
        <f t="shared" si="19"/>
        <v>0.40000000000145519</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8130.89</v>
      </c>
      <c r="D998" s="1">
        <f>BILANCA!E20</f>
        <v>8130.89</v>
      </c>
      <c r="E998" s="1">
        <v>0</v>
      </c>
      <c r="F998" s="1">
        <v>0</v>
      </c>
      <c r="G998" s="2">
        <f t="shared" si="22"/>
        <v>365.89005000000003</v>
      </c>
      <c r="H998" s="2">
        <f t="shared" si="19"/>
        <v>0.21999999999934516</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5675.75</v>
      </c>
      <c r="D1000" s="1">
        <f>BILANCA!E22</f>
        <v>5675.75</v>
      </c>
      <c r="E1000" s="1">
        <v>0</v>
      </c>
      <c r="F1000" s="1">
        <v>0</v>
      </c>
      <c r="G1000" s="2">
        <f t="shared" si="22"/>
        <v>289.46325000000002</v>
      </c>
      <c r="H1000" s="2">
        <f t="shared" si="19"/>
        <v>0.5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12115.66</v>
      </c>
      <c r="D1006" s="1">
        <f>BILANCA!E28</f>
        <v>12597.02</v>
      </c>
      <c r="E1006" s="1">
        <v>0</v>
      </c>
      <c r="F1006" s="1">
        <v>0</v>
      </c>
      <c r="G1006" s="2">
        <f t="shared" si="22"/>
        <v>858.12310000000002</v>
      </c>
      <c r="H1006" s="2">
        <f t="shared" si="19"/>
        <v>0.36000000000058208</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239610.5</v>
      </c>
      <c r="D1013" s="1">
        <f>BILANCA!E35</f>
        <v>252876.22</v>
      </c>
      <c r="E1013" s="1">
        <v>0</v>
      </c>
      <c r="F1013" s="1">
        <v>0</v>
      </c>
      <c r="G1013" s="2">
        <f t="shared" si="22"/>
        <v>22360.888199999998</v>
      </c>
      <c r="H1013" s="2">
        <f t="shared" si="19"/>
        <v>0.72000000000116415</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239610.5</v>
      </c>
      <c r="D1014" s="1">
        <f>BILANCA!E36</f>
        <v>252876.22</v>
      </c>
      <c r="E1014" s="1">
        <v>0</v>
      </c>
      <c r="F1014" s="1">
        <v>0</v>
      </c>
      <c r="G1014" s="2">
        <f t="shared" si="22"/>
        <v>23106.25114</v>
      </c>
      <c r="H1014" s="2">
        <f t="shared" si="19"/>
        <v>0.72000000000116415</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0</v>
      </c>
      <c r="D1023" s="1">
        <f>BILANCA!E45</f>
        <v>2056.6799999999998</v>
      </c>
      <c r="E1023" s="1">
        <v>0</v>
      </c>
      <c r="F1023" s="1">
        <v>0</v>
      </c>
      <c r="G1023" s="2">
        <f t="shared" si="22"/>
        <v>164.53439999999998</v>
      </c>
      <c r="H1023" s="2">
        <f t="shared" si="19"/>
        <v>0.32000000000016371</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2056.6799999999998</v>
      </c>
      <c r="E1026" s="1">
        <v>0</v>
      </c>
      <c r="F1026" s="1">
        <v>0</v>
      </c>
      <c r="G1026" s="2">
        <f t="shared" si="22"/>
        <v>176.87447999999998</v>
      </c>
      <c r="H1026" s="2">
        <f t="shared" si="19"/>
        <v>0.32000000000016371</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539.25</v>
      </c>
      <c r="D1032" s="1">
        <f>BILANCA!E54</f>
        <v>539.25</v>
      </c>
      <c r="E1032" s="1">
        <v>0</v>
      </c>
      <c r="F1032" s="1">
        <v>0</v>
      </c>
      <c r="G1032" s="2">
        <f t="shared" si="22"/>
        <v>79.269750000000002</v>
      </c>
      <c r="H1032" s="2">
        <f t="shared" si="19"/>
        <v>0.5</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539.25</v>
      </c>
      <c r="D1033" s="1">
        <f>BILANCA!E55</f>
        <v>539.25</v>
      </c>
      <c r="E1033" s="1">
        <v>0</v>
      </c>
      <c r="F1033" s="1">
        <v>0</v>
      </c>
      <c r="G1033" s="2">
        <f t="shared" si="22"/>
        <v>80.887500000000003</v>
      </c>
      <c r="H1033" s="2">
        <f t="shared" si="19"/>
        <v>0.5</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4567.43</v>
      </c>
      <c r="D1046" s="1">
        <f>BILANCA!E68</f>
        <v>3301.9</v>
      </c>
      <c r="E1046" s="1">
        <v>0</v>
      </c>
      <c r="F1046" s="1">
        <v>0</v>
      </c>
      <c r="G1046" s="2">
        <f t="shared" si="22"/>
        <v>703.78749000000005</v>
      </c>
      <c r="H1046" s="2">
        <f t="shared" si="19"/>
        <v>0.53000000000020009</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909.34</v>
      </c>
      <c r="D1047" s="1">
        <f>BILANCA!E69</f>
        <v>405.21</v>
      </c>
      <c r="E1047" s="1">
        <v>0</v>
      </c>
      <c r="F1047" s="1">
        <v>0</v>
      </c>
      <c r="G1047" s="2">
        <f t="shared" si="22"/>
        <v>110.06464</v>
      </c>
      <c r="H1047" s="2">
        <f t="shared" si="19"/>
        <v>0.55000000000001137</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909.34</v>
      </c>
      <c r="D1048" s="1">
        <f>BILANCA!E70</f>
        <v>405.21</v>
      </c>
      <c r="E1048" s="1">
        <v>0</v>
      </c>
      <c r="F1048" s="1">
        <v>0</v>
      </c>
      <c r="G1048" s="2">
        <f t="shared" si="22"/>
        <v>111.78440000000001</v>
      </c>
      <c r="H1048" s="2">
        <f t="shared" si="19"/>
        <v>0.55000000000001137</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909.34</v>
      </c>
      <c r="D1050" s="1">
        <f>BILANCA!E72</f>
        <v>405.21</v>
      </c>
      <c r="E1050" s="1">
        <v>0</v>
      </c>
      <c r="F1050" s="1">
        <v>0</v>
      </c>
      <c r="G1050" s="2">
        <f t="shared" si="22"/>
        <v>115.22392000000001</v>
      </c>
      <c r="H1050" s="2">
        <f t="shared" si="19"/>
        <v>0.55000000000001137</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1.28</v>
      </c>
      <c r="D1056" s="1">
        <f>BILANCA!E78</f>
        <v>158.91999999999999</v>
      </c>
      <c r="E1056" s="1">
        <v>0</v>
      </c>
      <c r="F1056" s="1">
        <v>0</v>
      </c>
      <c r="G1056" s="2">
        <f t="shared" si="22"/>
        <v>23.295759999999998</v>
      </c>
      <c r="H1056" s="2">
        <f t="shared" si="19"/>
        <v>0.36000000000001253</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1.28</v>
      </c>
      <c r="D1062" s="1">
        <f>BILANCA!E84</f>
        <v>1.28</v>
      </c>
      <c r="E1062" s="1">
        <v>0</v>
      </c>
      <c r="F1062" s="1">
        <v>0</v>
      </c>
      <c r="G1062" s="2">
        <f t="shared" si="22"/>
        <v>0.30336000000000002</v>
      </c>
      <c r="H1062" s="2">
        <f t="shared" si="19"/>
        <v>0.56000000000000005</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0</v>
      </c>
      <c r="D1064" s="1">
        <f>BILANCA!E86</f>
        <v>157.63999999999999</v>
      </c>
      <c r="E1064" s="1">
        <v>0</v>
      </c>
      <c r="F1064" s="1">
        <v>0</v>
      </c>
      <c r="G1064" s="2">
        <f t="shared" si="22"/>
        <v>25.537679999999998</v>
      </c>
      <c r="H1064" s="2">
        <f t="shared" si="19"/>
        <v>0.36000000000001364</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3656.81</v>
      </c>
      <c r="D1148" s="1">
        <f>BILANCA!E170</f>
        <v>2737.77</v>
      </c>
      <c r="E1148" s="1">
        <v>0</v>
      </c>
      <c r="F1148" s="1">
        <v>0</v>
      </c>
      <c r="G1148" s="2">
        <f t="shared" si="22"/>
        <v>1506.8377500000001</v>
      </c>
      <c r="H1148" s="2">
        <f t="shared" si="23"/>
        <v>0.42000000000007276</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3656.81</v>
      </c>
      <c r="D1149" s="1">
        <f>BILANCA!E171</f>
        <v>2737.77</v>
      </c>
      <c r="E1149" s="1">
        <v>0</v>
      </c>
      <c r="F1149" s="1">
        <v>0</v>
      </c>
      <c r="G1149" s="2">
        <f t="shared" si="22"/>
        <v>1515.9701</v>
      </c>
      <c r="H1149" s="2">
        <f t="shared" si="23"/>
        <v>0.42000000000007276</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245868.91</v>
      </c>
      <c r="D1152" s="1">
        <f>BILANCA!E175</f>
        <v>259444.41999999998</v>
      </c>
      <c r="E1152" s="1">
        <v>0</v>
      </c>
      <c r="F1152" s="1">
        <v>0</v>
      </c>
      <c r="G1152" s="2">
        <f t="shared" si="22"/>
        <v>129244.05975</v>
      </c>
      <c r="H1152" s="2">
        <f t="shared" si="23"/>
        <v>0.5099999999802094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4679.75</v>
      </c>
      <c r="D1153" s="1">
        <f>BILANCA!E176</f>
        <v>3738.3599999999997</v>
      </c>
      <c r="E1153" s="1">
        <v>0</v>
      </c>
      <c r="F1153" s="1">
        <v>0</v>
      </c>
      <c r="G1153" s="2">
        <f t="shared" si="22"/>
        <v>2066.5999000000002</v>
      </c>
      <c r="H1153" s="2">
        <f t="shared" si="23"/>
        <v>0.60999999999967258</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4599.22</v>
      </c>
      <c r="D1154" s="1">
        <f>BILANCA!E177</f>
        <v>3092.08</v>
      </c>
      <c r="E1154" s="1">
        <v>0</v>
      </c>
      <c r="F1154" s="1">
        <v>0</v>
      </c>
      <c r="G1154" s="2">
        <f t="shared" si="22"/>
        <v>1843.9579800000001</v>
      </c>
      <c r="H1154" s="2">
        <f t="shared" si="23"/>
        <v>0.3000000000001819</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3433.84</v>
      </c>
      <c r="D1155" s="1">
        <f>BILANCA!E178</f>
        <v>2517.04</v>
      </c>
      <c r="E1155" s="1">
        <v>0</v>
      </c>
      <c r="F1155" s="1">
        <v>0</v>
      </c>
      <c r="G1155" s="2">
        <f t="shared" si="22"/>
        <v>1456.4822399999998</v>
      </c>
      <c r="H1155" s="2">
        <f t="shared" si="23"/>
        <v>0.1999999999998181</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1100.17</v>
      </c>
      <c r="D1156" s="1">
        <f>BILANCA!E179</f>
        <v>575.03</v>
      </c>
      <c r="E1156" s="1">
        <v>0</v>
      </c>
      <c r="F1156" s="1">
        <v>0</v>
      </c>
      <c r="G1156" s="2">
        <f t="shared" si="22"/>
        <v>389.28978999999998</v>
      </c>
      <c r="H1156" s="2">
        <f t="shared" si="23"/>
        <v>0.20000000000004547</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65.209999999999994</v>
      </c>
      <c r="D1157" s="1">
        <f>BILANCA!E180</f>
        <v>0.01</v>
      </c>
      <c r="E1157" s="1">
        <v>0</v>
      </c>
      <c r="F1157" s="1">
        <v>0</v>
      </c>
      <c r="G1157" s="2">
        <f t="shared" si="22"/>
        <v>11.350019999999997</v>
      </c>
      <c r="H1157" s="2">
        <f t="shared" si="23"/>
        <v>0.21999999999999376</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65.209999999999994</v>
      </c>
      <c r="D1160" s="1">
        <f>BILANCA!E183</f>
        <v>0.01</v>
      </c>
      <c r="E1160" s="1">
        <v>0</v>
      </c>
      <c r="F1160" s="1">
        <v>0</v>
      </c>
      <c r="G1160" s="2">
        <f t="shared" si="22"/>
        <v>11.545709999999998</v>
      </c>
      <c r="H1160" s="2">
        <f t="shared" si="23"/>
        <v>0.21999999999999376</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80.53</v>
      </c>
      <c r="D1166" s="1">
        <f>BILANCA!E189</f>
        <v>646.28</v>
      </c>
      <c r="E1166" s="1">
        <v>0</v>
      </c>
      <c r="F1166" s="1">
        <v>0</v>
      </c>
      <c r="G1166" s="2">
        <f t="shared" si="22"/>
        <v>251.27546999999998</v>
      </c>
      <c r="H1166" s="2">
        <f t="shared" si="23"/>
        <v>0.74999999999997158</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241189.16</v>
      </c>
      <c r="D1214" s="1">
        <f>BILANCA!E237</f>
        <v>255706.06</v>
      </c>
      <c r="E1214" s="1">
        <v>0</v>
      </c>
      <c r="F1214" s="1">
        <v>0</v>
      </c>
      <c r="G1214" s="2">
        <f t="shared" si="22"/>
        <v>173850.89568000002</v>
      </c>
      <c r="H1214" s="2">
        <f t="shared" si="23"/>
        <v>0.22000000000116415</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241301.48</v>
      </c>
      <c r="D1215" s="1">
        <f>BILANCA!E238</f>
        <v>256142.52</v>
      </c>
      <c r="E1215" s="1">
        <v>0</v>
      </c>
      <c r="F1215" s="1">
        <v>0</v>
      </c>
      <c r="G1215" s="2">
        <f t="shared" si="22"/>
        <v>174832.07264000003</v>
      </c>
      <c r="H1215" s="2">
        <f t="shared" si="23"/>
        <v>0.96000000002095476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241301.48</v>
      </c>
      <c r="D1216" s="1">
        <f>BILANCA!E239</f>
        <v>256142.52</v>
      </c>
      <c r="E1216" s="1">
        <v>0</v>
      </c>
      <c r="F1216" s="1">
        <v>0</v>
      </c>
      <c r="G1216" s="2">
        <f t="shared" si="22"/>
        <v>175585.65916000001</v>
      </c>
      <c r="H1216" s="2">
        <f t="shared" si="23"/>
        <v>0.96000000002095476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241301.48</v>
      </c>
      <c r="D1217" s="1">
        <f>BILANCA!E240</f>
        <v>256142.52</v>
      </c>
      <c r="E1217" s="1">
        <v>0</v>
      </c>
      <c r="F1217" s="1">
        <v>0</v>
      </c>
      <c r="G1217" s="2">
        <f t="shared" si="22"/>
        <v>176339.24567999999</v>
      </c>
      <c r="H1217" s="2">
        <f t="shared" si="23"/>
        <v>0.96000000002095476</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-112.32000000000002</v>
      </c>
      <c r="D1222" s="1">
        <f>BILANCA!E245</f>
        <v>-436.46000000000004</v>
      </c>
      <c r="E1222" s="1">
        <v>0</v>
      </c>
      <c r="F1222" s="1">
        <v>0</v>
      </c>
      <c r="G1222" s="2">
        <f t="shared" si="22"/>
        <v>-235.47236000000001</v>
      </c>
      <c r="H1222" s="2">
        <f t="shared" si="23"/>
        <v>0.78000000000005798</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56.98</v>
      </c>
      <c r="D1223" s="1">
        <f>BILANCA!E246</f>
        <v>194.91</v>
      </c>
      <c r="E1223" s="1">
        <v>0</v>
      </c>
      <c r="F1223" s="1">
        <v>0</v>
      </c>
      <c r="G1223" s="2">
        <f t="shared" si="22"/>
        <v>107.232</v>
      </c>
      <c r="H1223" s="2">
        <f t="shared" si="23"/>
        <v>0.11000000000000654</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0</v>
      </c>
      <c r="D1224" s="1">
        <f>BILANCA!E247</f>
        <v>194.91</v>
      </c>
      <c r="E1224" s="1">
        <v>0</v>
      </c>
      <c r="F1224" s="1">
        <v>0</v>
      </c>
      <c r="G1224" s="2">
        <f t="shared" si="22"/>
        <v>93.946619999999996</v>
      </c>
      <c r="H1224" s="2">
        <f t="shared" si="23"/>
        <v>9.0000000000003411E-2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56.98</v>
      </c>
      <c r="D1225" s="1">
        <f>BILANCA!E248</f>
        <v>0</v>
      </c>
      <c r="E1225" s="1">
        <v>0</v>
      </c>
      <c r="F1225" s="1">
        <v>0</v>
      </c>
      <c r="G1225" s="2">
        <f t="shared" si="22"/>
        <v>13.789159999999999</v>
      </c>
      <c r="H1225" s="2">
        <f t="shared" si="23"/>
        <v>2.0000000000003126E-2</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169.3</v>
      </c>
      <c r="D1227" s="1">
        <f>BILANCA!E250</f>
        <v>631.37</v>
      </c>
      <c r="E1227" s="1">
        <v>0</v>
      </c>
      <c r="F1227" s="1">
        <v>0</v>
      </c>
      <c r="G1227" s="2">
        <f t="shared" si="22"/>
        <v>349.41776000000004</v>
      </c>
      <c r="H1227" s="2">
        <f t="shared" si="23"/>
        <v>0.67000000000001592</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169.3</v>
      </c>
      <c r="D1228" s="1">
        <f>BILANCA!E251</f>
        <v>0</v>
      </c>
      <c r="E1228" s="1">
        <v>0</v>
      </c>
      <c r="F1228" s="1">
        <v>0</v>
      </c>
      <c r="G1228" s="2">
        <f t="shared" si="22"/>
        <v>41.478500000000004</v>
      </c>
      <c r="H1228" s="2">
        <f t="shared" si="23"/>
        <v>0.30000000000001137</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0</v>
      </c>
      <c r="D1229" s="1">
        <f>BILANCA!E252</f>
        <v>631.37</v>
      </c>
      <c r="E1229" s="1">
        <v>0</v>
      </c>
      <c r="F1229" s="1">
        <v>0</v>
      </c>
      <c r="G1229" s="2">
        <f t="shared" si="22"/>
        <v>310.63403999999997</v>
      </c>
      <c r="H1229" s="2">
        <f t="shared" si="23"/>
        <v>0.37000000000000455</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0</v>
      </c>
      <c r="D1245" s="1">
        <f>BILANCA!E269</f>
        <v>157.63999999999999</v>
      </c>
      <c r="E1245" s="1">
        <v>0</v>
      </c>
      <c r="F1245" s="1">
        <v>0</v>
      </c>
      <c r="G1245" s="2">
        <f t="shared" si="24"/>
        <v>82.603359999999995</v>
      </c>
      <c r="H1245" s="2">
        <f t="shared" si="23"/>
        <v>0.36000000000001364</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942.41</v>
      </c>
      <c r="D1263" s="1">
        <f>BILANCA!E287</f>
        <v>575.04</v>
      </c>
      <c r="E1263" s="1">
        <v>0</v>
      </c>
      <c r="F1263" s="1">
        <v>0</v>
      </c>
      <c r="G1263" s="2">
        <f t="shared" si="24"/>
        <v>585.8972</v>
      </c>
      <c r="H1263" s="2">
        <f t="shared" si="23"/>
        <v>0.44999999999993179</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3656.81</v>
      </c>
      <c r="D1264" s="1">
        <f>BILANCA!E288</f>
        <v>2517.04</v>
      </c>
      <c r="E1264" s="1">
        <v>0</v>
      </c>
      <c r="F1264" s="1">
        <v>0</v>
      </c>
      <c r="G1264" s="2">
        <f t="shared" si="24"/>
        <v>2442.1400900000003</v>
      </c>
      <c r="H1264" s="2">
        <f t="shared" si="23"/>
        <v>0.23000000000001819</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80.53</v>
      </c>
      <c r="D1265" s="1">
        <f>BILANCA!E289</f>
        <v>646.28</v>
      </c>
      <c r="E1265" s="1">
        <v>0</v>
      </c>
      <c r="F1265" s="1">
        <v>0</v>
      </c>
      <c r="G1265" s="2">
        <f t="shared" si="24"/>
        <v>387.21137999999991</v>
      </c>
      <c r="H1265" s="2">
        <f t="shared" si="23"/>
        <v>0.74999999999997158</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41004.720000000001</v>
      </c>
      <c r="D1401" s="1">
        <f>'RAS-funkcijski'!E107</f>
        <v>70592.3</v>
      </c>
      <c r="E1401" s="1">
        <v>0</v>
      </c>
      <c r="F1401" s="1">
        <v>0</v>
      </c>
      <c r="G1401" s="2">
        <f t="shared" si="24"/>
        <v>18765.499960000001</v>
      </c>
      <c r="H1401" s="2">
        <f t="shared" si="27"/>
        <v>0.58000000000174623</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41004.720000000001</v>
      </c>
      <c r="D1403" s="1">
        <f>'RAS-funkcijski'!E109</f>
        <v>70592.3</v>
      </c>
      <c r="E1403" s="1">
        <v>0</v>
      </c>
      <c r="F1403" s="1">
        <v>0</v>
      </c>
      <c r="G1403" s="2">
        <f t="shared" si="24"/>
        <v>19129.8786</v>
      </c>
      <c r="H1403" s="2">
        <f t="shared" si="27"/>
        <v>0.58000000000174623</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41004.720000000001</v>
      </c>
      <c r="D1435" s="13">
        <f>'RAS-funkcijski'!E141</f>
        <v>70592.3</v>
      </c>
      <c r="E1435" s="13">
        <v>0</v>
      </c>
      <c r="F1435" s="13">
        <v>0</v>
      </c>
      <c r="G1435" s="14">
        <f t="shared" si="24"/>
        <v>24959.936840000002</v>
      </c>
      <c r="H1435" s="14">
        <f t="shared" si="27"/>
        <v>0.58000000000174623</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4679.75</v>
      </c>
      <c r="D1480" s="6"/>
      <c r="E1480" s="6">
        <v>0</v>
      </c>
      <c r="F1480" s="6">
        <v>0</v>
      </c>
      <c r="G1480" s="7">
        <f t="shared" ref="G1480:G1580" si="34">B1480/1000*C1480</f>
        <v>4.6797500000000003</v>
      </c>
      <c r="H1480" s="7">
        <f t="shared" ref="H1480:H1580" si="35">ABS(C1480-ROUND(C1480,0))</f>
        <v>0.25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69603.320000000007</v>
      </c>
      <c r="D1481" s="1">
        <v>0</v>
      </c>
      <c r="E1481" s="1">
        <v>0</v>
      </c>
      <c r="F1481" s="1">
        <v>0</v>
      </c>
      <c r="G1481" s="2">
        <f t="shared" si="34"/>
        <v>139.20664000000002</v>
      </c>
      <c r="H1481" s="2">
        <f t="shared" si="35"/>
        <v>0.32000000000698492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54280.920000000006</v>
      </c>
      <c r="D1483" s="1">
        <v>0</v>
      </c>
      <c r="E1483" s="1">
        <v>0</v>
      </c>
      <c r="F1483" s="1">
        <v>0</v>
      </c>
      <c r="G1483" s="2">
        <f t="shared" si="34"/>
        <v>217.12368000000004</v>
      </c>
      <c r="H1483" s="2">
        <f t="shared" si="35"/>
        <v>7.9999999994470272E-2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39239.440000000002</v>
      </c>
      <c r="D1484" s="1">
        <v>0</v>
      </c>
      <c r="E1484" s="1">
        <v>0</v>
      </c>
      <c r="F1484" s="1">
        <v>0</v>
      </c>
      <c r="G1484" s="2">
        <f t="shared" si="34"/>
        <v>196.19720000000001</v>
      </c>
      <c r="H1484" s="2">
        <f t="shared" si="35"/>
        <v>0.44000000000232831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14614.91</v>
      </c>
      <c r="D1485" s="1">
        <v>0</v>
      </c>
      <c r="E1485" s="1">
        <v>0</v>
      </c>
      <c r="F1485" s="1">
        <v>0</v>
      </c>
      <c r="G1485" s="2">
        <f t="shared" si="34"/>
        <v>87.689459999999997</v>
      </c>
      <c r="H1485" s="2">
        <f t="shared" si="35"/>
        <v>9.0000000000145519E-2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426.57</v>
      </c>
      <c r="D1486" s="1">
        <v>0</v>
      </c>
      <c r="E1486" s="1">
        <v>0</v>
      </c>
      <c r="F1486" s="1">
        <v>0</v>
      </c>
      <c r="G1486" s="2">
        <f t="shared" si="34"/>
        <v>2.9859900000000001</v>
      </c>
      <c r="H1486" s="2">
        <f t="shared" si="35"/>
        <v>0.43000000000000682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15322.4</v>
      </c>
      <c r="D1492" s="1">
        <v>0</v>
      </c>
      <c r="E1492" s="1">
        <v>0</v>
      </c>
      <c r="F1492" s="1">
        <v>0</v>
      </c>
      <c r="G1492" s="2">
        <f t="shared" si="34"/>
        <v>199.19119999999998</v>
      </c>
      <c r="H1492" s="2">
        <f t="shared" si="35"/>
        <v>0.3999999999996362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70544.709999999992</v>
      </c>
      <c r="D1499" s="1">
        <v>0</v>
      </c>
      <c r="E1499" s="1">
        <v>0</v>
      </c>
      <c r="F1499" s="1">
        <v>0</v>
      </c>
      <c r="G1499" s="2">
        <f t="shared" si="34"/>
        <v>1410.8942</v>
      </c>
      <c r="H1499" s="2">
        <f t="shared" si="35"/>
        <v>0.29000000000814907</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55788.06</v>
      </c>
      <c r="D1501" s="1">
        <v>0</v>
      </c>
      <c r="E1501" s="1">
        <v>0</v>
      </c>
      <c r="F1501" s="1">
        <v>0</v>
      </c>
      <c r="G1501" s="2">
        <f t="shared" si="34"/>
        <v>1227.3373199999999</v>
      </c>
      <c r="H1501" s="2">
        <f t="shared" si="35"/>
        <v>5.9999999997671694E-2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40156.239999999998</v>
      </c>
      <c r="D1502" s="1">
        <v>0</v>
      </c>
      <c r="E1502" s="1">
        <v>0</v>
      </c>
      <c r="F1502" s="1">
        <v>0</v>
      </c>
      <c r="G1502" s="2">
        <f t="shared" si="34"/>
        <v>923.5935199999999</v>
      </c>
      <c r="H1502" s="2">
        <f t="shared" si="35"/>
        <v>0.23999999999796273</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15140.04</v>
      </c>
      <c r="D1503" s="1">
        <v>0</v>
      </c>
      <c r="E1503" s="1">
        <v>0</v>
      </c>
      <c r="F1503" s="1">
        <v>0</v>
      </c>
      <c r="G1503" s="2">
        <f t="shared" si="34"/>
        <v>363.36096000000003</v>
      </c>
      <c r="H1503" s="2">
        <f t="shared" si="35"/>
        <v>4.0000000000873115E-2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491.78</v>
      </c>
      <c r="D1504" s="1">
        <v>0</v>
      </c>
      <c r="E1504" s="1">
        <v>0</v>
      </c>
      <c r="F1504" s="1">
        <v>0</v>
      </c>
      <c r="G1504" s="2">
        <f t="shared" si="34"/>
        <v>12.294499999999999</v>
      </c>
      <c r="H1504" s="2">
        <f t="shared" si="35"/>
        <v>0.22000000000002728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14756.65</v>
      </c>
      <c r="D1510" s="1">
        <v>0</v>
      </c>
      <c r="E1510" s="1">
        <v>0</v>
      </c>
      <c r="F1510" s="1">
        <v>0</v>
      </c>
      <c r="G1510" s="2">
        <f t="shared" si="34"/>
        <v>457.45614999999998</v>
      </c>
      <c r="H1510" s="2">
        <f t="shared" si="35"/>
        <v>0.3500000000003638</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3738.3600000000151</v>
      </c>
      <c r="D1517" s="1">
        <v>0</v>
      </c>
      <c r="E1517" s="1">
        <v>0</v>
      </c>
      <c r="F1517" s="1">
        <v>0</v>
      </c>
      <c r="G1517" s="2">
        <f t="shared" si="34"/>
        <v>142.05768000000057</v>
      </c>
      <c r="H1517" s="2">
        <f t="shared" si="35"/>
        <v>0.36000000001513399</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1221.32</v>
      </c>
      <c r="D1518" s="1">
        <v>0</v>
      </c>
      <c r="E1518" s="1">
        <v>0</v>
      </c>
      <c r="F1518" s="1">
        <v>0</v>
      </c>
      <c r="G1518" s="2">
        <f t="shared" si="34"/>
        <v>47.631479999999996</v>
      </c>
      <c r="H1518" s="2">
        <f t="shared" si="35"/>
        <v>0.31999999999993634</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575.04</v>
      </c>
      <c r="D1524" s="1">
        <v>0</v>
      </c>
      <c r="E1524" s="1">
        <v>0</v>
      </c>
      <c r="F1524" s="1">
        <v>0</v>
      </c>
      <c r="G1524" s="2">
        <f t="shared" si="34"/>
        <v>25.876799999999996</v>
      </c>
      <c r="H1524" s="2">
        <f t="shared" si="35"/>
        <v>3.999999999996362E-2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575.03</v>
      </c>
      <c r="D1530" s="1">
        <v>0</v>
      </c>
      <c r="E1530" s="1">
        <v>0</v>
      </c>
      <c r="F1530" s="1">
        <v>0</v>
      </c>
      <c r="G1530" s="2">
        <f t="shared" si="34"/>
        <v>29.326529999999998</v>
      </c>
      <c r="H1530" s="2">
        <f t="shared" si="35"/>
        <v>2.9999999999972715E-2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575.03</v>
      </c>
      <c r="D1531" s="1">
        <v>0</v>
      </c>
      <c r="E1531" s="1">
        <v>0</v>
      </c>
      <c r="F1531" s="1">
        <v>0</v>
      </c>
      <c r="G1531" s="2">
        <f t="shared" si="34"/>
        <v>29.901559999999996</v>
      </c>
      <c r="H1531" s="2">
        <f t="shared" si="35"/>
        <v>2.9999999999972715E-2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0.01</v>
      </c>
      <c r="D1535" s="1">
        <v>0</v>
      </c>
      <c r="E1535" s="1">
        <v>0</v>
      </c>
      <c r="F1535" s="1">
        <v>0</v>
      </c>
      <c r="G1535" s="2">
        <f t="shared" si="34"/>
        <v>5.6000000000000006E-4</v>
      </c>
      <c r="H1535" s="2">
        <f t="shared" si="35"/>
        <v>0.01</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0.01</v>
      </c>
      <c r="D1536" s="1">
        <v>0</v>
      </c>
      <c r="E1536" s="1">
        <v>0</v>
      </c>
      <c r="F1536" s="1">
        <v>0</v>
      </c>
      <c r="G1536" s="2">
        <f t="shared" si="34"/>
        <v>5.7000000000000009E-4</v>
      </c>
      <c r="H1536" s="2">
        <f t="shared" si="35"/>
        <v>0.01</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646.28</v>
      </c>
      <c r="D1565" s="1">
        <v>0</v>
      </c>
      <c r="E1565" s="1">
        <v>0</v>
      </c>
      <c r="F1565" s="1">
        <v>0</v>
      </c>
      <c r="G1565" s="2">
        <f t="shared" si="34"/>
        <v>55.580079999999995</v>
      </c>
      <c r="H1565" s="2">
        <f t="shared" si="35"/>
        <v>0.27999999999997272</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646.28</v>
      </c>
      <c r="D1566" s="1">
        <v>0</v>
      </c>
      <c r="E1566" s="1">
        <v>0</v>
      </c>
      <c r="F1566" s="1">
        <v>0</v>
      </c>
      <c r="G1566" s="2">
        <f t="shared" si="34"/>
        <v>56.226359999999993</v>
      </c>
      <c r="H1566" s="2">
        <f t="shared" si="35"/>
        <v>0.27999999999997272</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2517.04</v>
      </c>
      <c r="D1576" s="1">
        <v>0</v>
      </c>
      <c r="E1576" s="1">
        <v>0</v>
      </c>
      <c r="F1576" s="1">
        <v>0</v>
      </c>
      <c r="G1576" s="2">
        <f t="shared" si="34"/>
        <v>244.15288000000001</v>
      </c>
      <c r="H1576" s="2">
        <f t="shared" si="35"/>
        <v>3.999999999996362E-2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2517.04</v>
      </c>
      <c r="D1578" s="1">
        <v>0</v>
      </c>
      <c r="E1578" s="1">
        <v>0</v>
      </c>
      <c r="F1578" s="1">
        <v>0</v>
      </c>
      <c r="G1578" s="2">
        <f t="shared" si="34"/>
        <v>249.18696</v>
      </c>
      <c r="H1578" s="2">
        <f t="shared" si="35"/>
        <v>3.999999999996362E-2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79" t="s">
        <v>3319</v>
      </c>
      <c r="B1" s="379"/>
      <c r="C1" s="379"/>
    </row>
    <row r="2" spans="1:17" ht="33" customHeight="1" x14ac:dyDescent="0.25">
      <c r="A2" s="380" t="s">
        <v>3320</v>
      </c>
      <c r="B2" s="381"/>
      <c r="C2" s="378"/>
      <c r="D2" s="4"/>
      <c r="E2" s="4"/>
      <c r="F2" s="4"/>
      <c r="G2" s="4"/>
      <c r="H2" s="4"/>
      <c r="I2" s="4"/>
      <c r="J2" s="4"/>
      <c r="K2" s="4"/>
      <c r="L2" s="4"/>
      <c r="M2" s="4"/>
      <c r="N2" s="4"/>
      <c r="O2" s="4"/>
      <c r="P2" s="4"/>
      <c r="Q2" s="4"/>
    </row>
    <row r="3" spans="1:17" ht="18.75" customHeight="1" x14ac:dyDescent="0.25">
      <c r="A3" s="304" t="s">
        <v>3321</v>
      </c>
      <c r="B3" s="382" t="s">
        <v>3322</v>
      </c>
      <c r="C3" s="378"/>
      <c r="D3" s="4"/>
      <c r="E3" s="4"/>
      <c r="F3" s="4"/>
      <c r="G3" s="4"/>
      <c r="H3" s="4"/>
      <c r="I3" s="4"/>
      <c r="J3" s="4"/>
      <c r="K3" s="4"/>
      <c r="L3" s="4"/>
      <c r="M3" s="4"/>
      <c r="N3" s="4"/>
      <c r="O3" s="4"/>
      <c r="P3" s="4"/>
      <c r="Q3" s="4"/>
    </row>
    <row r="4" spans="1:17" ht="37.5" hidden="1" customHeight="1" x14ac:dyDescent="0.25">
      <c r="A4" s="305" t="s">
        <v>3323</v>
      </c>
      <c r="B4" s="377" t="s">
        <v>3324</v>
      </c>
      <c r="C4" s="378"/>
      <c r="D4" s="4"/>
      <c r="E4" s="4"/>
      <c r="F4" s="4"/>
      <c r="G4" s="4"/>
      <c r="H4" s="4"/>
      <c r="I4" s="4"/>
      <c r="J4" s="4"/>
      <c r="K4" s="4"/>
      <c r="L4" s="4"/>
      <c r="M4" s="4"/>
      <c r="N4" s="4"/>
      <c r="O4" s="4"/>
      <c r="P4" s="4"/>
      <c r="Q4" s="4"/>
    </row>
    <row r="5" spans="1:17" ht="48" hidden="1" customHeight="1" x14ac:dyDescent="0.25">
      <c r="A5" s="305" t="s">
        <v>3323</v>
      </c>
      <c r="B5" s="377" t="s">
        <v>3325</v>
      </c>
      <c r="C5" s="378"/>
      <c r="D5" s="4"/>
      <c r="E5" s="4"/>
      <c r="F5" s="4"/>
      <c r="G5" s="4"/>
      <c r="H5" s="4"/>
      <c r="I5" s="4"/>
      <c r="J5" s="4"/>
      <c r="K5" s="4"/>
      <c r="L5" s="4"/>
      <c r="M5" s="4"/>
      <c r="N5" s="4"/>
      <c r="O5" s="4"/>
      <c r="P5" s="4"/>
      <c r="Q5" s="4"/>
    </row>
    <row r="6" spans="1:17" ht="59.25" hidden="1" customHeight="1" x14ac:dyDescent="0.25">
      <c r="A6" s="305" t="s">
        <v>3323</v>
      </c>
      <c r="B6" s="377" t="s">
        <v>3326</v>
      </c>
      <c r="C6" s="378"/>
      <c r="D6" s="4"/>
      <c r="E6" s="4"/>
      <c r="F6" s="4"/>
      <c r="G6" s="4"/>
      <c r="H6" s="4"/>
      <c r="I6" s="4"/>
      <c r="J6" s="4"/>
      <c r="K6" s="4"/>
      <c r="L6" s="4"/>
      <c r="M6" s="4"/>
      <c r="N6" s="4"/>
      <c r="O6" s="4"/>
      <c r="P6" s="4"/>
      <c r="Q6" s="4"/>
    </row>
    <row r="7" spans="1:17" ht="48" hidden="1" customHeight="1" x14ac:dyDescent="0.25">
      <c r="A7" s="305" t="s">
        <v>3327</v>
      </c>
      <c r="B7" s="377" t="s">
        <v>3328</v>
      </c>
      <c r="C7" s="378"/>
      <c r="D7" s="4"/>
      <c r="E7" s="4"/>
      <c r="F7" s="4"/>
      <c r="G7" s="4"/>
      <c r="H7" s="4"/>
      <c r="I7" s="4"/>
      <c r="J7" s="4"/>
      <c r="K7" s="4"/>
      <c r="L7" s="4"/>
      <c r="M7" s="4"/>
      <c r="N7" s="4"/>
      <c r="O7" s="4"/>
      <c r="P7" s="4"/>
      <c r="Q7" s="4"/>
    </row>
    <row r="8" spans="1:17" ht="41.25" hidden="1" customHeight="1" x14ac:dyDescent="0.25">
      <c r="A8" s="305" t="s">
        <v>3329</v>
      </c>
      <c r="B8" s="377" t="s">
        <v>3330</v>
      </c>
      <c r="C8" s="378"/>
      <c r="D8" s="4"/>
      <c r="E8" s="4"/>
      <c r="F8" s="4"/>
      <c r="G8" s="4"/>
      <c r="H8" s="4"/>
      <c r="I8" s="4"/>
      <c r="J8" s="4"/>
      <c r="K8" s="4"/>
      <c r="L8" s="4"/>
      <c r="M8" s="4"/>
      <c r="N8" s="4"/>
      <c r="O8" s="4"/>
      <c r="P8" s="4"/>
      <c r="Q8" s="4"/>
    </row>
    <row r="9" spans="1:17" ht="59.25" hidden="1" customHeight="1" x14ac:dyDescent="0.25">
      <c r="A9" s="305" t="s">
        <v>3331</v>
      </c>
      <c r="B9" s="377" t="s">
        <v>3332</v>
      </c>
      <c r="C9" s="378"/>
      <c r="D9" s="4"/>
      <c r="E9" s="4"/>
      <c r="F9" s="4"/>
      <c r="G9" s="4"/>
      <c r="H9" s="4"/>
      <c r="I9" s="4"/>
      <c r="J9" s="4"/>
      <c r="K9" s="4"/>
      <c r="L9" s="4"/>
      <c r="M9" s="4"/>
      <c r="N9" s="4"/>
      <c r="O9" s="4"/>
      <c r="P9" s="4"/>
      <c r="Q9" s="4"/>
    </row>
    <row r="10" spans="1:17" ht="61.5" hidden="1" customHeight="1" x14ac:dyDescent="0.25">
      <c r="A10" s="305" t="s">
        <v>3331</v>
      </c>
      <c r="B10" s="377" t="s">
        <v>3333</v>
      </c>
      <c r="C10" s="378"/>
      <c r="D10" s="4"/>
      <c r="E10" s="4"/>
      <c r="F10" s="4"/>
      <c r="G10" s="4"/>
      <c r="H10" s="4"/>
      <c r="I10" s="4"/>
      <c r="J10" s="4"/>
      <c r="K10" s="4"/>
      <c r="L10" s="4"/>
      <c r="M10" s="4"/>
      <c r="N10" s="4"/>
      <c r="O10" s="4"/>
      <c r="P10" s="4"/>
      <c r="Q10" s="4"/>
    </row>
    <row r="11" spans="1:17" ht="43.5" hidden="1" customHeight="1" x14ac:dyDescent="0.25">
      <c r="A11" s="305" t="s">
        <v>3331</v>
      </c>
      <c r="B11" s="377" t="s">
        <v>3334</v>
      </c>
      <c r="C11" s="378"/>
      <c r="D11" s="4"/>
      <c r="E11" s="4"/>
      <c r="F11" s="4"/>
      <c r="G11" s="4"/>
      <c r="H11" s="4"/>
      <c r="I11" s="4"/>
      <c r="J11" s="4"/>
      <c r="K11" s="4"/>
      <c r="L11" s="4"/>
      <c r="M11" s="4"/>
      <c r="N11" s="4"/>
      <c r="O11" s="4"/>
      <c r="P11" s="4"/>
      <c r="Q11" s="4"/>
    </row>
    <row r="12" spans="1:17" ht="27.75" hidden="1" customHeight="1" x14ac:dyDescent="0.25">
      <c r="A12" s="305" t="s">
        <v>3335</v>
      </c>
      <c r="B12" s="377" t="s">
        <v>3336</v>
      </c>
      <c r="C12" s="378"/>
      <c r="D12" s="4"/>
      <c r="E12" s="4"/>
      <c r="F12" s="4"/>
      <c r="G12" s="4"/>
      <c r="H12" s="4"/>
      <c r="I12" s="4"/>
      <c r="J12" s="4"/>
      <c r="K12" s="4"/>
      <c r="L12" s="4"/>
      <c r="M12" s="4"/>
      <c r="N12" s="4"/>
      <c r="O12" s="4"/>
      <c r="P12" s="4"/>
      <c r="Q12" s="4"/>
    </row>
    <row r="13" spans="1:17" ht="27.75" hidden="1" customHeight="1" x14ac:dyDescent="0.25">
      <c r="A13" s="305" t="s">
        <v>3337</v>
      </c>
      <c r="B13" s="377" t="s">
        <v>3338</v>
      </c>
      <c r="C13" s="378"/>
      <c r="D13" s="4"/>
      <c r="E13" s="4"/>
      <c r="F13" s="4"/>
      <c r="G13" s="4"/>
      <c r="H13" s="4"/>
      <c r="I13" s="4"/>
      <c r="J13" s="4"/>
      <c r="K13" s="4"/>
      <c r="L13" s="4"/>
      <c r="M13" s="4"/>
      <c r="N13" s="4"/>
      <c r="O13" s="4"/>
      <c r="P13" s="4"/>
      <c r="Q13" s="4"/>
    </row>
    <row r="14" spans="1:17" ht="45.75" hidden="1" customHeight="1" x14ac:dyDescent="0.25">
      <c r="A14" s="305" t="s">
        <v>3339</v>
      </c>
      <c r="B14" s="377" t="s">
        <v>3340</v>
      </c>
      <c r="C14" s="378"/>
      <c r="D14" s="4"/>
      <c r="E14" s="4"/>
      <c r="F14" s="4"/>
      <c r="G14" s="4"/>
      <c r="H14" s="4"/>
      <c r="I14" s="4"/>
      <c r="J14" s="4"/>
      <c r="K14" s="4"/>
      <c r="L14" s="4"/>
      <c r="M14" s="4"/>
      <c r="N14" s="4"/>
      <c r="O14" s="4"/>
      <c r="P14" s="4"/>
      <c r="Q14" s="4"/>
    </row>
    <row r="15" spans="1:17" ht="45.75" hidden="1" customHeight="1" x14ac:dyDescent="0.25">
      <c r="A15" s="305" t="s">
        <v>3341</v>
      </c>
      <c r="B15" s="377" t="s">
        <v>3342</v>
      </c>
      <c r="C15" s="378"/>
      <c r="D15" s="4"/>
      <c r="E15" s="4"/>
      <c r="F15" s="4"/>
      <c r="G15" s="4"/>
      <c r="H15" s="4"/>
      <c r="I15" s="4"/>
      <c r="J15" s="4"/>
      <c r="K15" s="4"/>
      <c r="L15" s="4"/>
      <c r="M15" s="4"/>
      <c r="N15" s="4"/>
      <c r="O15" s="4"/>
      <c r="P15" s="4"/>
      <c r="Q15" s="4"/>
    </row>
    <row r="16" spans="1:17" ht="51" hidden="1" customHeight="1" x14ac:dyDescent="0.25">
      <c r="A16" s="305" t="s">
        <v>3343</v>
      </c>
      <c r="B16" s="377" t="s">
        <v>3344</v>
      </c>
      <c r="C16" s="378"/>
      <c r="D16" s="4"/>
      <c r="E16" s="4"/>
      <c r="F16" s="4"/>
      <c r="G16" s="4"/>
      <c r="H16" s="4"/>
      <c r="I16" s="4"/>
      <c r="J16" s="4"/>
      <c r="K16" s="4"/>
      <c r="L16" s="4"/>
      <c r="M16" s="4"/>
      <c r="N16" s="4"/>
      <c r="O16" s="4"/>
      <c r="P16" s="4"/>
      <c r="Q16" s="4"/>
    </row>
    <row r="17" spans="1:17" ht="27.75" hidden="1" customHeight="1" x14ac:dyDescent="0.25">
      <c r="A17" s="305" t="s">
        <v>3345</v>
      </c>
      <c r="B17" s="377" t="s">
        <v>3346</v>
      </c>
      <c r="C17" s="378"/>
      <c r="D17" s="4"/>
      <c r="E17" s="4"/>
      <c r="F17" s="4"/>
      <c r="G17" s="4"/>
      <c r="H17" s="4"/>
      <c r="I17" s="4"/>
      <c r="J17" s="4"/>
      <c r="K17" s="4"/>
      <c r="L17" s="4"/>
      <c r="M17" s="4"/>
      <c r="N17" s="4"/>
      <c r="O17" s="4"/>
      <c r="P17" s="4"/>
      <c r="Q17" s="4"/>
    </row>
    <row r="18" spans="1:17" ht="27.75" hidden="1" customHeight="1" x14ac:dyDescent="0.25">
      <c r="A18" s="305" t="s">
        <v>3347</v>
      </c>
      <c r="B18" s="377" t="s">
        <v>3348</v>
      </c>
      <c r="C18" s="378"/>
      <c r="D18" s="4"/>
      <c r="E18" s="4"/>
      <c r="F18" s="4"/>
      <c r="G18" s="4"/>
      <c r="H18" s="4"/>
      <c r="I18" s="4"/>
      <c r="J18" s="4"/>
      <c r="K18" s="4"/>
      <c r="L18" s="4"/>
      <c r="M18" s="4"/>
      <c r="N18" s="4"/>
      <c r="O18" s="4"/>
      <c r="P18" s="4"/>
      <c r="Q18" s="4"/>
    </row>
    <row r="19" spans="1:17" ht="45" hidden="1" customHeight="1" x14ac:dyDescent="0.25">
      <c r="A19" s="305" t="s">
        <v>3347</v>
      </c>
      <c r="B19" s="377" t="s">
        <v>3349</v>
      </c>
      <c r="C19" s="378"/>
      <c r="D19" s="4"/>
      <c r="E19" s="4"/>
      <c r="F19" s="4"/>
      <c r="G19" s="4"/>
      <c r="H19" s="4"/>
      <c r="I19" s="4"/>
      <c r="J19" s="4"/>
      <c r="K19" s="4"/>
      <c r="L19" s="4"/>
      <c r="M19" s="4"/>
      <c r="N19" s="4"/>
      <c r="O19" s="4"/>
      <c r="P19" s="4"/>
      <c r="Q19" s="4"/>
    </row>
    <row r="20" spans="1:17" ht="45" hidden="1" customHeight="1" x14ac:dyDescent="0.25">
      <c r="A20" s="305" t="s">
        <v>3350</v>
      </c>
      <c r="B20" s="377" t="s">
        <v>3351</v>
      </c>
      <c r="C20" s="378"/>
      <c r="D20" s="4"/>
      <c r="E20" s="4"/>
      <c r="F20" s="4"/>
      <c r="G20" s="4"/>
      <c r="H20" s="4"/>
      <c r="I20" s="4"/>
      <c r="J20" s="4"/>
      <c r="K20" s="4"/>
      <c r="L20" s="4"/>
      <c r="M20" s="4"/>
      <c r="N20" s="4"/>
      <c r="O20" s="4"/>
      <c r="P20" s="4"/>
      <c r="Q20" s="4"/>
    </row>
    <row r="21" spans="1:17" ht="30" hidden="1" customHeight="1" x14ac:dyDescent="0.25">
      <c r="A21" s="305" t="s">
        <v>3352</v>
      </c>
      <c r="B21" s="377" t="s">
        <v>3353</v>
      </c>
      <c r="C21" s="378"/>
      <c r="D21" s="4"/>
      <c r="E21" s="4"/>
      <c r="F21" s="4"/>
      <c r="G21" s="4"/>
      <c r="H21" s="4"/>
      <c r="I21" s="4"/>
      <c r="J21" s="4"/>
      <c r="K21" s="4"/>
      <c r="L21" s="4"/>
      <c r="M21" s="4"/>
      <c r="N21" s="4"/>
      <c r="O21" s="4"/>
      <c r="P21" s="4"/>
      <c r="Q21" s="4"/>
    </row>
    <row r="22" spans="1:17" ht="30" hidden="1" customHeight="1" x14ac:dyDescent="0.25">
      <c r="A22" s="305" t="s">
        <v>3354</v>
      </c>
      <c r="B22" s="377" t="s">
        <v>3355</v>
      </c>
      <c r="C22" s="378"/>
      <c r="D22" s="4"/>
      <c r="E22" s="4"/>
      <c r="F22" s="4"/>
      <c r="G22" s="4"/>
      <c r="H22" s="4"/>
      <c r="I22" s="4"/>
      <c r="J22" s="4"/>
      <c r="K22" s="4"/>
      <c r="L22" s="4"/>
      <c r="M22" s="4"/>
      <c r="N22" s="4"/>
      <c r="O22" s="4"/>
      <c r="P22" s="4"/>
      <c r="Q22" s="4"/>
    </row>
    <row r="23" spans="1:17" ht="30" hidden="1" customHeight="1" x14ac:dyDescent="0.25">
      <c r="A23" s="305" t="s">
        <v>3356</v>
      </c>
      <c r="B23" s="377" t="s">
        <v>3357</v>
      </c>
      <c r="C23" s="378"/>
      <c r="D23" s="4"/>
      <c r="E23" s="4"/>
      <c r="F23" s="4"/>
      <c r="G23" s="4"/>
      <c r="H23" s="4"/>
      <c r="I23" s="4"/>
      <c r="J23" s="4"/>
      <c r="K23" s="4"/>
      <c r="L23" s="4"/>
      <c r="M23" s="4"/>
      <c r="N23" s="4"/>
      <c r="O23" s="4"/>
      <c r="P23" s="4"/>
      <c r="Q23" s="4"/>
    </row>
    <row r="24" spans="1:17" ht="30" hidden="1" customHeight="1" x14ac:dyDescent="0.25">
      <c r="A24" s="305" t="s">
        <v>3358</v>
      </c>
      <c r="B24" s="377" t="s">
        <v>3359</v>
      </c>
      <c r="C24" s="378"/>
      <c r="D24" s="4"/>
      <c r="E24" s="4"/>
      <c r="F24" s="4"/>
      <c r="G24" s="4"/>
      <c r="H24" s="4"/>
      <c r="I24" s="4"/>
      <c r="J24" s="4"/>
      <c r="K24" s="4"/>
      <c r="L24" s="4"/>
      <c r="M24" s="4"/>
      <c r="N24" s="4"/>
      <c r="O24" s="4"/>
      <c r="P24" s="4"/>
      <c r="Q24" s="4"/>
    </row>
    <row r="25" spans="1:17" ht="30" hidden="1" customHeight="1" x14ac:dyDescent="0.25">
      <c r="A25" s="305" t="s">
        <v>3360</v>
      </c>
      <c r="B25" s="377" t="s">
        <v>3361</v>
      </c>
      <c r="C25" s="378"/>
      <c r="D25" s="4"/>
      <c r="E25" s="4"/>
      <c r="F25" s="4"/>
      <c r="G25" s="4"/>
      <c r="H25" s="4"/>
      <c r="I25" s="4"/>
      <c r="J25" s="4"/>
      <c r="K25" s="4"/>
      <c r="L25" s="4"/>
      <c r="M25" s="4"/>
      <c r="N25" s="4"/>
      <c r="O25" s="4"/>
      <c r="P25" s="4"/>
      <c r="Q25" s="4"/>
    </row>
    <row r="26" spans="1:17" ht="30" hidden="1" customHeight="1" x14ac:dyDescent="0.25">
      <c r="A26" s="305" t="s">
        <v>3362</v>
      </c>
      <c r="B26" s="377" t="s">
        <v>3363</v>
      </c>
      <c r="C26" s="378"/>
      <c r="D26" s="4"/>
      <c r="E26" s="4"/>
      <c r="F26" s="4"/>
      <c r="G26" s="4"/>
      <c r="H26" s="4"/>
      <c r="I26" s="4"/>
      <c r="J26" s="4"/>
      <c r="K26" s="4"/>
      <c r="L26" s="4"/>
      <c r="M26" s="4"/>
      <c r="N26" s="4"/>
      <c r="O26" s="4"/>
      <c r="P26" s="4"/>
      <c r="Q26" s="4"/>
    </row>
    <row r="27" spans="1:17" ht="70.5" hidden="1" customHeight="1" x14ac:dyDescent="0.25">
      <c r="A27" s="305" t="s">
        <v>3364</v>
      </c>
      <c r="B27" s="377" t="s">
        <v>3365</v>
      </c>
      <c r="C27" s="378"/>
      <c r="D27" s="4"/>
      <c r="E27" s="4"/>
      <c r="F27" s="4"/>
      <c r="G27" s="4"/>
      <c r="H27" s="4"/>
      <c r="I27" s="4"/>
      <c r="J27" s="4"/>
      <c r="K27" s="4"/>
      <c r="L27" s="4"/>
      <c r="M27" s="4"/>
      <c r="N27" s="4"/>
      <c r="O27" s="4"/>
      <c r="P27" s="4"/>
      <c r="Q27" s="4"/>
    </row>
    <row r="28" spans="1:17" ht="48" hidden="1" customHeight="1" x14ac:dyDescent="0.25">
      <c r="A28" s="305" t="s">
        <v>3366</v>
      </c>
      <c r="B28" s="377" t="s">
        <v>3367</v>
      </c>
      <c r="C28" s="378"/>
      <c r="D28" s="4"/>
      <c r="E28" s="4"/>
      <c r="F28" s="4"/>
      <c r="G28" s="4"/>
      <c r="H28" s="4"/>
      <c r="I28" s="4"/>
      <c r="J28" s="4"/>
      <c r="K28" s="4"/>
      <c r="L28" s="4"/>
      <c r="M28" s="4"/>
      <c r="N28" s="4"/>
      <c r="O28" s="4"/>
      <c r="P28" s="4"/>
      <c r="Q28" s="4"/>
    </row>
    <row r="29" spans="1:17" ht="100.5" hidden="1" customHeight="1" x14ac:dyDescent="0.25">
      <c r="A29" s="305" t="s">
        <v>3368</v>
      </c>
      <c r="B29" s="377" t="s">
        <v>3369</v>
      </c>
      <c r="C29" s="378"/>
      <c r="D29" s="4"/>
      <c r="E29" s="4"/>
      <c r="F29" s="4"/>
      <c r="G29" s="4"/>
      <c r="H29" s="4"/>
      <c r="I29" s="4"/>
      <c r="J29" s="4"/>
      <c r="K29" s="4"/>
      <c r="L29" s="4"/>
      <c r="M29" s="4"/>
      <c r="N29" s="4"/>
      <c r="O29" s="4"/>
      <c r="P29" s="4"/>
      <c r="Q29" s="4"/>
    </row>
    <row r="30" spans="1:17" ht="45" hidden="1" customHeight="1" x14ac:dyDescent="0.25">
      <c r="A30" s="305" t="s">
        <v>3370</v>
      </c>
      <c r="B30" s="377" t="s">
        <v>3371</v>
      </c>
      <c r="C30" s="378"/>
      <c r="D30" s="4"/>
      <c r="E30" s="4"/>
      <c r="F30" s="4"/>
      <c r="G30" s="4"/>
      <c r="H30" s="4"/>
      <c r="I30" s="4"/>
      <c r="J30" s="4"/>
      <c r="K30" s="4"/>
      <c r="L30" s="4"/>
      <c r="M30" s="4"/>
      <c r="N30" s="4"/>
      <c r="O30" s="4"/>
      <c r="P30" s="4"/>
      <c r="Q30" s="4"/>
    </row>
    <row r="31" spans="1:17" ht="45" hidden="1" customHeight="1" x14ac:dyDescent="0.25">
      <c r="A31" s="305" t="s">
        <v>3372</v>
      </c>
      <c r="B31" s="377" t="s">
        <v>3373</v>
      </c>
      <c r="C31" s="378"/>
      <c r="D31" s="4"/>
      <c r="E31" s="4"/>
      <c r="F31" s="4"/>
      <c r="G31" s="4"/>
      <c r="H31" s="4"/>
      <c r="I31" s="4"/>
      <c r="J31" s="4"/>
      <c r="K31" s="4"/>
      <c r="L31" s="4"/>
      <c r="M31" s="4"/>
      <c r="N31" s="4"/>
      <c r="O31" s="4"/>
      <c r="P31" s="4"/>
      <c r="Q31" s="4"/>
    </row>
    <row r="32" spans="1:17" ht="45" hidden="1" customHeight="1" x14ac:dyDescent="0.25">
      <c r="A32" s="305" t="s">
        <v>3374</v>
      </c>
      <c r="B32" s="377" t="s">
        <v>3375</v>
      </c>
      <c r="C32" s="378"/>
      <c r="D32" s="4"/>
      <c r="E32" s="4"/>
      <c r="F32" s="4"/>
      <c r="G32" s="4"/>
      <c r="H32" s="4"/>
      <c r="I32" s="4"/>
      <c r="J32" s="4"/>
      <c r="K32" s="4"/>
      <c r="L32" s="4"/>
      <c r="M32" s="4"/>
      <c r="N32" s="4"/>
      <c r="O32" s="4"/>
      <c r="P32" s="4"/>
      <c r="Q32" s="4"/>
    </row>
    <row r="33" spans="1:17" ht="72" hidden="1" customHeight="1" x14ac:dyDescent="0.25">
      <c r="A33" s="305" t="s">
        <v>3376</v>
      </c>
      <c r="B33" s="377" t="s">
        <v>3377</v>
      </c>
      <c r="C33" s="378"/>
      <c r="D33" s="4"/>
      <c r="E33" s="4"/>
      <c r="F33" s="4"/>
      <c r="G33" s="4"/>
      <c r="H33" s="4"/>
      <c r="I33" s="4"/>
      <c r="J33" s="4"/>
      <c r="K33" s="4"/>
      <c r="L33" s="4"/>
      <c r="M33" s="4"/>
      <c r="N33" s="4"/>
      <c r="O33" s="4"/>
      <c r="P33" s="4"/>
      <c r="Q33" s="4"/>
    </row>
    <row r="34" spans="1:17" ht="79.5" hidden="1" customHeight="1" x14ac:dyDescent="0.25">
      <c r="A34" s="305" t="s">
        <v>3378</v>
      </c>
      <c r="B34" s="377" t="s">
        <v>3379</v>
      </c>
      <c r="C34" s="378"/>
      <c r="D34" s="4"/>
      <c r="E34" s="4"/>
      <c r="F34" s="4"/>
      <c r="G34" s="4"/>
      <c r="H34" s="4"/>
      <c r="I34" s="4"/>
      <c r="J34" s="4"/>
      <c r="K34" s="4"/>
      <c r="L34" s="4"/>
      <c r="M34" s="4"/>
      <c r="N34" s="4"/>
      <c r="O34" s="4"/>
      <c r="P34" s="4"/>
      <c r="Q34" s="4"/>
    </row>
    <row r="35" spans="1:17" ht="70.5" hidden="1" customHeight="1" x14ac:dyDescent="0.25">
      <c r="A35" s="305" t="s">
        <v>3380</v>
      </c>
      <c r="B35" s="377" t="s">
        <v>3381</v>
      </c>
      <c r="C35" s="378"/>
      <c r="D35" s="4"/>
      <c r="E35" s="4"/>
      <c r="F35" s="4"/>
      <c r="G35" s="4"/>
      <c r="H35" s="4"/>
      <c r="I35" s="4"/>
      <c r="J35" s="4"/>
      <c r="K35" s="4"/>
      <c r="L35" s="4"/>
      <c r="M35" s="4"/>
      <c r="N35" s="4"/>
      <c r="O35" s="4"/>
      <c r="P35" s="4"/>
      <c r="Q35" s="4"/>
    </row>
    <row r="36" spans="1:17" ht="45.75" hidden="1" customHeight="1" x14ac:dyDescent="0.25">
      <c r="A36" s="305" t="s">
        <v>3382</v>
      </c>
      <c r="B36" s="377" t="s">
        <v>3383</v>
      </c>
      <c r="C36" s="378"/>
      <c r="D36" s="4"/>
      <c r="E36" s="4"/>
      <c r="F36" s="4"/>
      <c r="G36" s="4"/>
      <c r="H36" s="4"/>
      <c r="I36" s="4"/>
      <c r="J36" s="4"/>
      <c r="K36" s="4"/>
      <c r="L36" s="4"/>
      <c r="M36" s="4"/>
      <c r="N36" s="4"/>
      <c r="O36" s="4"/>
      <c r="P36" s="4"/>
      <c r="Q36" s="4"/>
    </row>
    <row r="37" spans="1:17" ht="54.75" hidden="1" customHeight="1" x14ac:dyDescent="0.25">
      <c r="A37" s="305" t="s">
        <v>3384</v>
      </c>
      <c r="B37" s="377" t="s">
        <v>3385</v>
      </c>
      <c r="C37" s="378"/>
      <c r="D37" s="4"/>
      <c r="E37" s="4"/>
      <c r="F37" s="4"/>
      <c r="G37" s="4"/>
      <c r="H37" s="4"/>
      <c r="I37" s="4"/>
      <c r="J37" s="4"/>
      <c r="K37" s="4"/>
      <c r="L37" s="4"/>
      <c r="M37" s="4"/>
      <c r="N37" s="4"/>
      <c r="O37" s="4"/>
      <c r="P37" s="4"/>
      <c r="Q37" s="4"/>
    </row>
    <row r="38" spans="1:17" ht="37.5" hidden="1" customHeight="1" x14ac:dyDescent="0.25">
      <c r="A38" s="305" t="s">
        <v>3386</v>
      </c>
      <c r="B38" s="377" t="s">
        <v>3387</v>
      </c>
      <c r="C38" s="378"/>
      <c r="D38" s="4"/>
      <c r="E38" s="4"/>
      <c r="F38" s="4"/>
      <c r="G38" s="4"/>
      <c r="H38" s="4"/>
      <c r="I38" s="4"/>
      <c r="J38" s="4"/>
      <c r="K38" s="4"/>
      <c r="L38" s="4"/>
      <c r="M38" s="4"/>
      <c r="N38" s="4"/>
      <c r="O38" s="4"/>
      <c r="P38" s="4"/>
      <c r="Q38" s="4"/>
    </row>
    <row r="39" spans="1:17" ht="61.5" hidden="1" customHeight="1" x14ac:dyDescent="0.25">
      <c r="A39" s="305" t="s">
        <v>3388</v>
      </c>
      <c r="B39" s="377" t="s">
        <v>3389</v>
      </c>
      <c r="C39" s="378"/>
      <c r="D39" s="4"/>
      <c r="E39" s="4"/>
      <c r="F39" s="4"/>
      <c r="G39" s="4"/>
      <c r="H39" s="4"/>
      <c r="I39" s="4"/>
      <c r="J39" s="4"/>
      <c r="K39" s="4"/>
      <c r="L39" s="4"/>
      <c r="M39" s="4"/>
      <c r="N39" s="4"/>
      <c r="O39" s="4"/>
      <c r="P39" s="4"/>
      <c r="Q39" s="4"/>
    </row>
    <row r="40" spans="1:17" ht="53.25" hidden="1" customHeight="1" x14ac:dyDescent="0.25">
      <c r="A40" s="305" t="s">
        <v>3390</v>
      </c>
      <c r="B40" s="377" t="s">
        <v>3391</v>
      </c>
      <c r="C40" s="378"/>
      <c r="D40" s="4"/>
      <c r="E40" s="4"/>
      <c r="F40" s="4"/>
      <c r="G40" s="4"/>
      <c r="H40" s="4"/>
      <c r="I40" s="4"/>
      <c r="J40" s="4"/>
      <c r="K40" s="4"/>
      <c r="L40" s="4"/>
      <c r="M40" s="4"/>
      <c r="N40" s="4"/>
      <c r="O40" s="4"/>
      <c r="P40" s="4"/>
      <c r="Q40" s="4"/>
    </row>
    <row r="41" spans="1:17" ht="73.5" hidden="1" customHeight="1" x14ac:dyDescent="0.25">
      <c r="A41" s="305" t="s">
        <v>3392</v>
      </c>
      <c r="B41" s="377" t="s">
        <v>3393</v>
      </c>
      <c r="C41" s="378"/>
      <c r="D41" s="4"/>
      <c r="E41" s="4"/>
      <c r="F41" s="4"/>
      <c r="G41" s="4"/>
      <c r="H41" s="4"/>
      <c r="I41" s="4"/>
      <c r="J41" s="4"/>
      <c r="K41" s="4"/>
      <c r="L41" s="4"/>
      <c r="M41" s="4"/>
      <c r="N41" s="4"/>
      <c r="O41" s="4"/>
      <c r="P41" s="4"/>
      <c r="Q41" s="4"/>
    </row>
    <row r="42" spans="1:17" ht="57.75" hidden="1" customHeight="1" x14ac:dyDescent="0.25">
      <c r="A42" s="305" t="s">
        <v>3394</v>
      </c>
      <c r="B42" s="377" t="s">
        <v>3395</v>
      </c>
      <c r="C42" s="378"/>
      <c r="D42" s="4"/>
      <c r="E42" s="4"/>
      <c r="F42" s="4"/>
      <c r="G42" s="4"/>
      <c r="H42" s="4"/>
      <c r="I42" s="4"/>
      <c r="J42" s="4"/>
      <c r="K42" s="4"/>
      <c r="L42" s="4"/>
      <c r="M42" s="4"/>
      <c r="N42" s="4"/>
      <c r="O42" s="4"/>
      <c r="P42" s="4"/>
      <c r="Q42" s="4"/>
    </row>
    <row r="43" spans="1:17" ht="84" hidden="1" customHeight="1" x14ac:dyDescent="0.25">
      <c r="A43" s="305" t="s">
        <v>3396</v>
      </c>
      <c r="B43" s="377" t="s">
        <v>3397</v>
      </c>
      <c r="C43" s="378"/>
      <c r="D43" s="4"/>
      <c r="E43" s="4"/>
      <c r="F43" s="4"/>
      <c r="G43" s="4"/>
      <c r="H43" s="4"/>
      <c r="I43" s="4"/>
      <c r="J43" s="4"/>
      <c r="K43" s="4"/>
      <c r="L43" s="4"/>
      <c r="M43" s="4"/>
      <c r="N43" s="4"/>
      <c r="O43" s="4"/>
      <c r="P43" s="4"/>
      <c r="Q43" s="4"/>
    </row>
    <row r="44" spans="1:17" ht="48" hidden="1" customHeight="1" x14ac:dyDescent="0.25">
      <c r="A44" s="305" t="s">
        <v>3398</v>
      </c>
      <c r="B44" s="377" t="s">
        <v>3399</v>
      </c>
      <c r="C44" s="378"/>
      <c r="D44" s="4"/>
      <c r="E44" s="4"/>
      <c r="F44" s="4"/>
      <c r="G44" s="4"/>
      <c r="H44" s="4"/>
      <c r="I44" s="4"/>
      <c r="J44" s="4"/>
      <c r="K44" s="4"/>
      <c r="L44" s="4"/>
      <c r="M44" s="4"/>
      <c r="N44" s="4"/>
      <c r="O44" s="4"/>
      <c r="P44" s="4"/>
      <c r="Q44" s="4"/>
    </row>
    <row r="45" spans="1:17" ht="57" hidden="1" customHeight="1" x14ac:dyDescent="0.25">
      <c r="A45" s="305" t="s">
        <v>3400</v>
      </c>
      <c r="B45" s="377" t="s">
        <v>3401</v>
      </c>
      <c r="C45" s="378"/>
      <c r="D45" s="4"/>
      <c r="E45" s="4"/>
      <c r="F45" s="4"/>
      <c r="G45" s="4"/>
      <c r="H45" s="4"/>
      <c r="I45" s="4"/>
      <c r="J45" s="4"/>
      <c r="K45" s="4"/>
      <c r="L45" s="4"/>
      <c r="M45" s="4"/>
      <c r="N45" s="4"/>
      <c r="O45" s="4"/>
      <c r="P45" s="4"/>
      <c r="Q45" s="4"/>
    </row>
    <row r="46" spans="1:17" ht="73.5" hidden="1" customHeight="1" x14ac:dyDescent="0.25">
      <c r="A46" s="305" t="s">
        <v>3402</v>
      </c>
      <c r="B46" s="386" t="s">
        <v>3403</v>
      </c>
      <c r="C46" s="378"/>
      <c r="D46" s="41"/>
      <c r="E46" s="4"/>
      <c r="F46" s="4"/>
      <c r="G46" s="4"/>
      <c r="H46" s="4"/>
      <c r="I46" s="4"/>
      <c r="J46" s="4"/>
      <c r="K46" s="4"/>
      <c r="L46" s="4"/>
      <c r="M46" s="4"/>
      <c r="N46" s="4"/>
      <c r="O46" s="4"/>
      <c r="P46" s="4"/>
      <c r="Q46" s="4"/>
    </row>
    <row r="47" spans="1:17" ht="66" hidden="1" customHeight="1" x14ac:dyDescent="0.25">
      <c r="A47" s="46" t="s">
        <v>3404</v>
      </c>
      <c r="B47" s="387" t="s">
        <v>3405</v>
      </c>
      <c r="C47" s="387"/>
      <c r="D47" s="4"/>
      <c r="E47" s="4"/>
      <c r="F47" s="4"/>
      <c r="G47" s="4"/>
      <c r="H47" s="4"/>
      <c r="I47" s="4"/>
      <c r="J47" s="4"/>
      <c r="K47" s="4"/>
      <c r="L47" s="4"/>
      <c r="M47" s="4"/>
      <c r="N47" s="4"/>
      <c r="O47" s="4"/>
      <c r="P47" s="4"/>
      <c r="Q47" s="4"/>
    </row>
    <row r="48" spans="1:17" ht="123.75" customHeight="1" x14ac:dyDescent="0.25">
      <c r="A48" s="267" t="s">
        <v>3406</v>
      </c>
      <c r="B48" s="385" t="s">
        <v>3407</v>
      </c>
      <c r="C48" s="384"/>
      <c r="D48" s="4"/>
      <c r="E48" s="4"/>
      <c r="F48" s="4"/>
      <c r="G48" s="4"/>
      <c r="H48" s="4"/>
      <c r="I48" s="4"/>
      <c r="J48" s="4"/>
      <c r="K48" s="4"/>
      <c r="L48" s="4"/>
      <c r="M48" s="4"/>
      <c r="N48" s="4"/>
      <c r="O48" s="4"/>
      <c r="P48" s="4"/>
      <c r="Q48" s="4"/>
    </row>
    <row r="49" spans="1:17" ht="34.5" customHeight="1" x14ac:dyDescent="0.25">
      <c r="A49" s="267" t="s">
        <v>3408</v>
      </c>
      <c r="B49" s="383" t="s">
        <v>3409</v>
      </c>
      <c r="C49" s="384"/>
      <c r="D49" s="4"/>
      <c r="E49" s="4"/>
      <c r="F49" s="4"/>
      <c r="G49" s="4"/>
      <c r="H49" s="4"/>
      <c r="I49" s="4"/>
      <c r="J49" s="4"/>
      <c r="K49" s="4"/>
      <c r="L49" s="4"/>
      <c r="M49" s="4"/>
      <c r="N49" s="4"/>
      <c r="O49" s="4"/>
      <c r="P49" s="4"/>
      <c r="Q49" s="4"/>
    </row>
    <row r="50" spans="1:17" ht="34.5" customHeight="1" x14ac:dyDescent="0.25">
      <c r="A50" s="267" t="s">
        <v>3410</v>
      </c>
      <c r="B50" s="383" t="s">
        <v>3411</v>
      </c>
      <c r="C50" s="384"/>
      <c r="D50" s="4"/>
      <c r="E50" s="4"/>
      <c r="F50" s="4"/>
      <c r="G50" s="4"/>
      <c r="H50" s="4"/>
      <c r="I50" s="4"/>
      <c r="J50" s="4"/>
      <c r="K50" s="4"/>
      <c r="L50" s="4"/>
      <c r="M50" s="4"/>
      <c r="N50" s="4"/>
      <c r="O50" s="4"/>
      <c r="P50" s="4"/>
      <c r="Q50" s="4"/>
    </row>
    <row r="51" spans="1:17" ht="31.5" customHeight="1" x14ac:dyDescent="0.25">
      <c r="A51" s="306" t="s">
        <v>3412</v>
      </c>
      <c r="B51" s="377" t="s">
        <v>3413</v>
      </c>
      <c r="C51" s="378"/>
      <c r="D51" s="4"/>
      <c r="E51" s="4"/>
      <c r="F51" s="4"/>
      <c r="G51" s="4"/>
      <c r="H51" s="4"/>
      <c r="I51" s="4"/>
      <c r="J51" s="4"/>
      <c r="K51" s="4"/>
      <c r="L51" s="4"/>
      <c r="M51" s="4"/>
      <c r="N51" s="4"/>
      <c r="O51" s="4"/>
      <c r="P51" s="4"/>
      <c r="Q51" s="4"/>
    </row>
    <row r="52" spans="1:17" ht="31.5" customHeight="1" x14ac:dyDescent="0.25">
      <c r="A52" s="306" t="s">
        <v>3414</v>
      </c>
      <c r="B52" s="377" t="s">
        <v>3415</v>
      </c>
      <c r="C52" s="378"/>
      <c r="D52" s="4"/>
      <c r="E52" s="4"/>
      <c r="F52" s="4"/>
      <c r="G52" s="4"/>
      <c r="H52" s="4"/>
      <c r="I52" s="4"/>
      <c r="J52" s="4"/>
      <c r="K52" s="4"/>
      <c r="L52" s="4"/>
      <c r="M52" s="4"/>
      <c r="N52" s="4"/>
      <c r="O52" s="4"/>
      <c r="P52" s="4"/>
      <c r="Q52" s="4"/>
    </row>
    <row r="53" spans="1:17" ht="31.5" customHeight="1" x14ac:dyDescent="0.25">
      <c r="A53" s="306" t="s">
        <v>3416</v>
      </c>
      <c r="B53" s="375" t="s">
        <v>3417</v>
      </c>
      <c r="C53" s="376"/>
      <c r="D53" s="4"/>
      <c r="E53" s="4"/>
      <c r="F53" s="4"/>
      <c r="G53" s="4"/>
      <c r="H53" s="4"/>
      <c r="I53" s="4"/>
      <c r="J53" s="4"/>
      <c r="K53" s="4"/>
      <c r="L53" s="4"/>
      <c r="M53" s="4"/>
      <c r="N53" s="4"/>
      <c r="O53" s="4"/>
      <c r="P53" s="4"/>
      <c r="Q53" s="4"/>
    </row>
    <row r="54" spans="1:17" ht="31.5" customHeight="1" x14ac:dyDescent="0.25">
      <c r="A54" s="306" t="s">
        <v>3418</v>
      </c>
      <c r="B54" s="375" t="s">
        <v>3419</v>
      </c>
      <c r="C54" s="376"/>
      <c r="D54" s="4"/>
      <c r="E54" s="4"/>
      <c r="F54" s="4"/>
      <c r="G54" s="4"/>
      <c r="H54" s="4"/>
      <c r="I54" s="4"/>
      <c r="J54" s="4"/>
      <c r="K54" s="4"/>
      <c r="L54" s="4"/>
      <c r="M54" s="4"/>
      <c r="N54" s="4"/>
      <c r="O54" s="4"/>
      <c r="P54" s="4"/>
      <c r="Q54" s="4"/>
    </row>
    <row r="55" spans="1:17" ht="54.6" customHeight="1" x14ac:dyDescent="0.25">
      <c r="A55" s="306" t="s">
        <v>3420</v>
      </c>
      <c r="B55" s="375" t="s">
        <v>3421</v>
      </c>
      <c r="C55" s="376"/>
      <c r="D55" s="4"/>
      <c r="E55" s="4"/>
      <c r="F55" s="4"/>
      <c r="G55" s="4"/>
      <c r="H55" s="4"/>
      <c r="I55" s="4"/>
      <c r="J55" s="4"/>
      <c r="K55" s="4"/>
      <c r="L55" s="4"/>
      <c r="M55" s="4"/>
      <c r="N55" s="4"/>
      <c r="O55" s="4"/>
      <c r="P55" s="4"/>
      <c r="Q55" s="4"/>
    </row>
    <row r="56" spans="1:17" ht="12.75" customHeight="1" x14ac:dyDescent="0.25">
      <c r="A56" s="4"/>
      <c r="B56" s="4"/>
      <c r="C56" s="4"/>
      <c r="D56" s="4"/>
      <c r="E56" s="4"/>
      <c r="F56" s="4"/>
      <c r="G56" s="4"/>
      <c r="H56" s="4"/>
      <c r="I56" s="4"/>
      <c r="J56" s="4"/>
      <c r="K56" s="4"/>
      <c r="L56" s="4"/>
      <c r="M56" s="4"/>
      <c r="N56" s="4"/>
      <c r="O56" s="4"/>
      <c r="P56" s="4"/>
      <c r="Q56" s="4"/>
    </row>
    <row r="57" spans="1:17" ht="12.75" customHeight="1" x14ac:dyDescent="0.25">
      <c r="A57" s="4"/>
      <c r="B57" s="4"/>
      <c r="C57" s="4"/>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2.75" customHeight="1" x14ac:dyDescent="0.25">
      <c r="A245" s="4"/>
      <c r="B245" s="4"/>
      <c r="C245" s="4"/>
      <c r="D245" s="4"/>
      <c r="E245" s="4"/>
      <c r="F245" s="4"/>
      <c r="G245" s="4"/>
      <c r="H245" s="4"/>
      <c r="I245" s="4"/>
      <c r="J245" s="4"/>
      <c r="K245" s="4"/>
      <c r="L245" s="4"/>
      <c r="M245" s="4"/>
      <c r="N245" s="4"/>
      <c r="O245" s="4"/>
      <c r="P245" s="4"/>
      <c r="Q245" s="4"/>
    </row>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4140625" defaultRowHeight="15" customHeight="1" x14ac:dyDescent="0.25"/>
  <cols>
    <col min="1" max="1" width="112.6640625" style="268" customWidth="1"/>
    <col min="2" max="7" width="14.44140625" customWidth="1"/>
  </cols>
  <sheetData>
    <row r="1" spans="1:1" ht="37.5" customHeight="1" x14ac:dyDescent="0.25">
      <c r="A1" s="275" t="s">
        <v>12</v>
      </c>
    </row>
    <row r="2" spans="1:1" ht="12.75" customHeight="1" x14ac:dyDescent="0.25">
      <c r="A2" s="269"/>
    </row>
    <row r="3" spans="1:1" ht="20.399999999999999" x14ac:dyDescent="0.25">
      <c r="A3" s="270" t="s">
        <v>13</v>
      </c>
    </row>
    <row r="4" spans="1:1" ht="39" customHeight="1" x14ac:dyDescent="0.25">
      <c r="A4" s="270" t="s">
        <v>14</v>
      </c>
    </row>
    <row r="5" spans="1:1" ht="51.75" customHeight="1" x14ac:dyDescent="0.25">
      <c r="A5" s="270" t="s">
        <v>15</v>
      </c>
    </row>
    <row r="6" spans="1:1" ht="27" customHeight="1" x14ac:dyDescent="0.25">
      <c r="A6" s="271" t="s">
        <v>16</v>
      </c>
    </row>
    <row r="7" spans="1:1" ht="40.799999999999997" x14ac:dyDescent="0.25">
      <c r="A7" s="272" t="s">
        <v>17</v>
      </c>
    </row>
    <row r="8" spans="1:1" ht="71.400000000000006" x14ac:dyDescent="0.25">
      <c r="A8" s="273" t="s">
        <v>18</v>
      </c>
    </row>
    <row r="9" spans="1:1" ht="20.399999999999999" x14ac:dyDescent="0.25">
      <c r="A9" s="270" t="s">
        <v>19</v>
      </c>
    </row>
    <row r="10" spans="1:1" ht="40.799999999999997" x14ac:dyDescent="0.25">
      <c r="A10" s="270" t="s">
        <v>20</v>
      </c>
    </row>
    <row r="11" spans="1:1" ht="42.75" customHeight="1" x14ac:dyDescent="0.25">
      <c r="A11" s="274"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13"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15" t="s">
        <v>22</v>
      </c>
      <c r="B2" s="316"/>
      <c r="C2" s="316"/>
      <c r="D2" s="316"/>
      <c r="E2" s="316"/>
      <c r="F2" s="316"/>
      <c r="G2" s="316"/>
      <c r="H2" s="316"/>
      <c r="I2" s="316"/>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4">
      <c r="A4" s="317" t="s">
        <v>24</v>
      </c>
      <c r="B4" s="318"/>
      <c r="C4" s="318"/>
      <c r="D4" s="318"/>
      <c r="E4" s="318"/>
      <c r="F4" s="318"/>
      <c r="G4" s="318"/>
      <c r="H4" s="318"/>
      <c r="I4" s="318"/>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4">
        <v>29365</v>
      </c>
      <c r="H6" s="19" t="s">
        <v>26</v>
      </c>
      <c r="I6" s="20" t="s">
        <v>27</v>
      </c>
      <c r="J6" s="4"/>
      <c r="L6" s="4"/>
      <c r="M6" s="4"/>
      <c r="N6" s="4"/>
      <c r="O6" s="4"/>
      <c r="P6" s="4"/>
      <c r="Q6" s="4"/>
      <c r="R6" s="4"/>
      <c r="S6" s="4"/>
      <c r="T6" s="4"/>
      <c r="U6" s="4"/>
      <c r="V6" s="4"/>
      <c r="W6" s="4"/>
      <c r="X6" s="4"/>
    </row>
    <row r="7" spans="1:24" ht="15" customHeight="1" x14ac:dyDescent="0.25">
      <c r="B7" s="21"/>
      <c r="C7" s="22"/>
      <c r="D7" s="23"/>
      <c r="E7" s="319" t="s">
        <v>28</v>
      </c>
      <c r="F7" s="322" t="s">
        <v>29</v>
      </c>
      <c r="G7" s="323"/>
      <c r="H7" s="24" t="str">
        <f>IF(OR(MAX(Skriveni!C2:F983)&gt;0,MIN(Skriveni!C2:F983)&lt;0),"DA","NE")</f>
        <v>DA</v>
      </c>
      <c r="I7" s="25" t="str">
        <f>IF(AND(H7="DA",Kont!E20&gt;0),Kont!E20,"Nema")</f>
        <v>Nema</v>
      </c>
      <c r="L7" s="4"/>
      <c r="M7" s="4"/>
      <c r="N7" s="4"/>
      <c r="O7" s="4"/>
      <c r="P7" s="4"/>
      <c r="Q7" s="4"/>
      <c r="R7" s="4"/>
      <c r="S7" s="4"/>
      <c r="T7" s="4"/>
      <c r="U7" s="4"/>
      <c r="V7" s="4"/>
      <c r="W7" s="4"/>
      <c r="X7" s="4"/>
    </row>
    <row r="8" spans="1:24" ht="13.2" x14ac:dyDescent="0.25">
      <c r="B8" s="18" t="s">
        <v>30</v>
      </c>
      <c r="C8" s="263" t="s">
        <v>31</v>
      </c>
      <c r="E8" s="320"/>
      <c r="F8" s="311" t="s">
        <v>32</v>
      </c>
      <c r="G8" s="312"/>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5">
      <c r="B9" s="28"/>
      <c r="C9" s="29"/>
      <c r="E9" s="320"/>
      <c r="F9" s="313" t="s">
        <v>33</v>
      </c>
      <c r="G9" s="314"/>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3.2" x14ac:dyDescent="0.25">
      <c r="B10" s="18" t="s">
        <v>34</v>
      </c>
      <c r="C10" s="265" t="s">
        <v>35</v>
      </c>
      <c r="E10" s="320"/>
      <c r="F10" s="311" t="s">
        <v>36</v>
      </c>
      <c r="G10" s="312"/>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5">
      <c r="B11" s="28"/>
      <c r="C11" s="29"/>
      <c r="E11" s="321"/>
      <c r="F11" s="324" t="s">
        <v>37</v>
      </c>
      <c r="G11" s="325"/>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3.2" x14ac:dyDescent="0.25">
      <c r="B12" s="18" t="s">
        <v>38</v>
      </c>
      <c r="C12" s="266"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59" t="s">
        <v>40</v>
      </c>
      <c r="B15" s="329" t="s">
        <v>41</v>
      </c>
      <c r="C15" s="330"/>
      <c r="D15" s="330"/>
      <c r="E15" s="330"/>
      <c r="F15" s="331"/>
      <c r="G15" s="260" t="s">
        <v>42</v>
      </c>
      <c r="H15" s="260" t="s">
        <v>43</v>
      </c>
      <c r="I15" s="261" t="s">
        <v>44</v>
      </c>
      <c r="J15" s="4"/>
      <c r="K15" s="4"/>
      <c r="L15" s="4"/>
      <c r="M15" s="4"/>
      <c r="N15" s="4"/>
      <c r="O15" s="4"/>
      <c r="P15" s="4"/>
      <c r="Q15" s="4"/>
      <c r="R15" s="4"/>
      <c r="S15" s="4"/>
      <c r="T15" s="4"/>
      <c r="U15" s="4"/>
      <c r="V15" s="4"/>
      <c r="W15" s="4"/>
      <c r="X15" s="4"/>
    </row>
    <row r="16" spans="1:24" ht="12.75" customHeight="1" x14ac:dyDescent="0.25">
      <c r="A16" s="326" t="s">
        <v>29</v>
      </c>
      <c r="B16" s="332" t="str">
        <f>'PR-RAS'!B6</f>
        <v xml:space="preserve">PRIHODI POSLOVANJA (šifre 61+62+63+64+65+66+67+68) </v>
      </c>
      <c r="C16" s="333"/>
      <c r="D16" s="333"/>
      <c r="E16" s="333"/>
      <c r="F16" s="334"/>
      <c r="G16" s="34" t="str">
        <f>'PR-RAS'!C6</f>
        <v>6</v>
      </c>
      <c r="H16" s="170">
        <f>'PR-RAS'!D6</f>
        <v>41340.619999999995</v>
      </c>
      <c r="I16" s="170">
        <f>'PR-RAS'!E6</f>
        <v>70268.160000000003</v>
      </c>
      <c r="J16" s="4"/>
      <c r="K16" s="4"/>
      <c r="L16" s="4"/>
      <c r="M16" s="4"/>
      <c r="N16" s="4"/>
      <c r="O16" s="4"/>
      <c r="P16" s="4"/>
      <c r="Q16" s="4"/>
      <c r="R16" s="4"/>
      <c r="S16" s="4"/>
      <c r="T16" s="4"/>
      <c r="U16" s="4"/>
      <c r="V16" s="4"/>
      <c r="W16" s="4"/>
      <c r="X16" s="4"/>
    </row>
    <row r="17" spans="1:24" ht="12.75" customHeight="1" x14ac:dyDescent="0.25">
      <c r="A17" s="327"/>
      <c r="B17" s="335" t="str">
        <f>'PR-RAS'!B151</f>
        <v xml:space="preserve">RASHODI POSLOVANJA (šifre 31+32+34+35+36+37+38) </v>
      </c>
      <c r="C17" s="336"/>
      <c r="D17" s="336"/>
      <c r="E17" s="336"/>
      <c r="F17" s="337"/>
      <c r="G17" s="35" t="str">
        <f>'PR-RAS'!C151</f>
        <v>3</v>
      </c>
      <c r="H17" s="170">
        <f>'PR-RAS'!D151</f>
        <v>40073.61</v>
      </c>
      <c r="I17" s="170">
        <f>'PR-RAS'!E151</f>
        <v>55269.899999999994</v>
      </c>
      <c r="J17" s="4"/>
      <c r="K17" s="4"/>
      <c r="L17" s="4"/>
      <c r="M17" s="4"/>
      <c r="N17" s="4"/>
      <c r="O17" s="4"/>
      <c r="P17" s="4"/>
      <c r="Q17" s="4"/>
      <c r="R17" s="4"/>
      <c r="S17" s="4"/>
      <c r="T17" s="4"/>
      <c r="U17" s="4"/>
      <c r="V17" s="4"/>
      <c r="W17" s="4"/>
      <c r="X17" s="4"/>
    </row>
    <row r="18" spans="1:24" ht="12.75" customHeight="1" x14ac:dyDescent="0.25">
      <c r="A18" s="327"/>
      <c r="B18" s="335" t="str">
        <f>'PR-RAS'!B645</f>
        <v>Višak prihoda i primitaka raspoloživ u sljedećem razdoblju (šifre X005 + '9221-9222' - Y005 - '9222-9221')</v>
      </c>
      <c r="C18" s="336"/>
      <c r="D18" s="336"/>
      <c r="E18" s="336"/>
      <c r="F18" s="337"/>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5">
      <c r="A19" s="328"/>
      <c r="B19" s="338" t="str">
        <f>'PR-RAS'!B646</f>
        <v>Manjak prihoda i primitaka za pokriće u sljedećem razdoblju (šifre Y005 + '9222-9221' - X005 - '9221-9222' )</v>
      </c>
      <c r="C19" s="339"/>
      <c r="D19" s="339"/>
      <c r="E19" s="339"/>
      <c r="F19" s="340"/>
      <c r="G19" s="36" t="str">
        <f>'PR-RAS'!C646</f>
        <v>Y006</v>
      </c>
      <c r="H19" s="171">
        <f>'PR-RAS'!D646</f>
        <v>112.32000000000585</v>
      </c>
      <c r="I19" s="171">
        <f>'PR-RAS'!E646</f>
        <v>436.45999999998492</v>
      </c>
      <c r="J19" s="4"/>
      <c r="K19" s="4"/>
      <c r="L19" s="4"/>
      <c r="M19" s="4"/>
      <c r="N19" s="4"/>
      <c r="O19" s="4"/>
      <c r="P19" s="4"/>
      <c r="Q19" s="4"/>
      <c r="R19" s="4"/>
      <c r="S19" s="4"/>
      <c r="T19" s="4"/>
      <c r="U19" s="4"/>
      <c r="V19" s="4"/>
      <c r="W19" s="4"/>
      <c r="X19" s="4"/>
    </row>
    <row r="20" spans="1:24" ht="12.75" customHeight="1" x14ac:dyDescent="0.25">
      <c r="A20" s="326" t="s">
        <v>32</v>
      </c>
      <c r="B20" s="332" t="str">
        <f>BILANCA!B7</f>
        <v>Nefinancijska imovina (šifre 01+02+03+04+05+06)</v>
      </c>
      <c r="C20" s="333"/>
      <c r="D20" s="333"/>
      <c r="E20" s="333"/>
      <c r="F20" s="334"/>
      <c r="G20" s="157" t="str">
        <f>BILANCA!C7</f>
        <v>B002</v>
      </c>
      <c r="H20" s="172">
        <f>BILANCA!D7</f>
        <v>241301.48</v>
      </c>
      <c r="I20" s="173">
        <f>BILANCA!E7</f>
        <v>256142.52</v>
      </c>
      <c r="J20" s="4"/>
      <c r="K20" s="4"/>
      <c r="L20" s="4"/>
      <c r="M20" s="4"/>
      <c r="N20" s="4"/>
      <c r="O20" s="4"/>
      <c r="P20" s="4"/>
      <c r="Q20" s="4"/>
      <c r="R20" s="4"/>
      <c r="S20" s="4"/>
      <c r="T20" s="4"/>
      <c r="U20" s="4"/>
      <c r="V20" s="4"/>
      <c r="W20" s="4"/>
      <c r="X20" s="4"/>
    </row>
    <row r="21" spans="1:24" ht="12.75" customHeight="1" x14ac:dyDescent="0.25">
      <c r="A21" s="327"/>
      <c r="B21" s="335" t="str">
        <f>BILANCA!B68</f>
        <v>Financijska imovina (šifre 11+12+13+14+15+16+17+19)</v>
      </c>
      <c r="C21" s="336"/>
      <c r="D21" s="336"/>
      <c r="E21" s="336"/>
      <c r="F21" s="337"/>
      <c r="G21" s="158" t="str">
        <f>BILANCA!C68</f>
        <v>1</v>
      </c>
      <c r="H21" s="174">
        <f>BILANCA!D68</f>
        <v>4567.43</v>
      </c>
      <c r="I21" s="175">
        <f>BILANCA!E68</f>
        <v>3301.9</v>
      </c>
      <c r="J21" s="4"/>
      <c r="K21" s="4"/>
      <c r="L21" s="4"/>
      <c r="M21" s="4"/>
      <c r="N21" s="4"/>
      <c r="O21" s="4"/>
      <c r="P21" s="4"/>
      <c r="Q21" s="4"/>
      <c r="R21" s="4"/>
      <c r="S21" s="4"/>
      <c r="T21" s="4"/>
      <c r="U21" s="4"/>
      <c r="V21" s="4"/>
      <c r="W21" s="4"/>
      <c r="X21" s="4"/>
    </row>
    <row r="22" spans="1:24" ht="12.75" customHeight="1" x14ac:dyDescent="0.25">
      <c r="A22" s="327"/>
      <c r="B22" s="335" t="str">
        <f>BILANCA!B176</f>
        <v xml:space="preserve">Obveze (šifre 23+24+25+26+29) </v>
      </c>
      <c r="C22" s="336"/>
      <c r="D22" s="336"/>
      <c r="E22" s="336"/>
      <c r="F22" s="337"/>
      <c r="G22" s="158" t="str">
        <f>BILANCA!C176</f>
        <v>2</v>
      </c>
      <c r="H22" s="174">
        <f>BILANCA!D176</f>
        <v>4679.75</v>
      </c>
      <c r="I22" s="175">
        <f>BILANCA!E176</f>
        <v>3738.3599999999997</v>
      </c>
      <c r="J22" s="4"/>
      <c r="K22" s="4"/>
      <c r="L22" s="4"/>
      <c r="M22" s="4"/>
      <c r="N22" s="4"/>
      <c r="O22" s="4"/>
      <c r="P22" s="4"/>
      <c r="Q22" s="4"/>
      <c r="R22" s="4"/>
      <c r="S22" s="4"/>
      <c r="T22" s="4"/>
      <c r="U22" s="4"/>
      <c r="V22" s="4"/>
      <c r="W22" s="4"/>
      <c r="X22" s="4"/>
    </row>
    <row r="23" spans="1:24" ht="12.75" customHeight="1" x14ac:dyDescent="0.25">
      <c r="A23" s="328"/>
      <c r="B23" s="338" t="str">
        <f>BILANCA!B237</f>
        <v>Vlastiti izvori (šifre 91 + 922 - 93 + 96 do 98)</v>
      </c>
      <c r="C23" s="339"/>
      <c r="D23" s="339"/>
      <c r="E23" s="339"/>
      <c r="F23" s="340"/>
      <c r="G23" s="159" t="str">
        <f>BILANCA!C237</f>
        <v>9</v>
      </c>
      <c r="H23" s="176">
        <f>BILANCA!D237</f>
        <v>241189.16</v>
      </c>
      <c r="I23" s="177">
        <f>BILANCA!E237</f>
        <v>255706.06</v>
      </c>
      <c r="J23" s="4"/>
      <c r="K23" s="4"/>
      <c r="L23" s="4"/>
      <c r="M23" s="4"/>
      <c r="N23" s="4"/>
      <c r="O23" s="4"/>
      <c r="P23" s="4"/>
      <c r="Q23" s="4"/>
      <c r="R23" s="4"/>
      <c r="S23" s="4"/>
      <c r="T23" s="4"/>
      <c r="U23" s="4"/>
      <c r="V23" s="4"/>
      <c r="W23" s="4"/>
      <c r="X23" s="4"/>
    </row>
    <row r="24" spans="1:24" ht="12.75" customHeight="1" x14ac:dyDescent="0.25">
      <c r="A24" s="326" t="s">
        <v>45</v>
      </c>
      <c r="B24" s="332" t="str">
        <f>'RAS-funkcijski'!B5</f>
        <v>Opće javne usluge (šifre 011+012+013+014 do 018)</v>
      </c>
      <c r="C24" s="333"/>
      <c r="D24" s="333"/>
      <c r="E24" s="333"/>
      <c r="F24" s="334"/>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5">
      <c r="A25" s="327"/>
      <c r="B25" s="335" t="str">
        <f>'RAS-funkcijski'!B35</f>
        <v>Ekonomski poslovi (šifre 041+042+043+044+045+046+047+048+049)</v>
      </c>
      <c r="C25" s="336"/>
      <c r="D25" s="336"/>
      <c r="E25" s="336"/>
      <c r="F25" s="337"/>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5">
      <c r="A26" s="327"/>
      <c r="B26" s="335" t="str">
        <f>'RAS-funkcijski'!B88</f>
        <v>Rashodi vezani za stanovanje i kom. pogodnosti koji nisu drugdje svrstani</v>
      </c>
      <c r="C26" s="336"/>
      <c r="D26" s="336"/>
      <c r="E26" s="336"/>
      <c r="F26" s="337"/>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5">
      <c r="A27" s="327"/>
      <c r="B27" s="335" t="str">
        <f>'RAS-funkcijski'!B114</f>
        <v>Obrazovanje (šifre 091+092+093+094+095+096+097+098)</v>
      </c>
      <c r="C27" s="336"/>
      <c r="D27" s="336"/>
      <c r="E27" s="336"/>
      <c r="F27" s="337"/>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5">
      <c r="A28" s="328"/>
      <c r="B28" s="338" t="str">
        <f>'RAS-funkcijski'!B141</f>
        <v>Kontrolni zbroj (šifre 01+02+03+04+05+06+07+08+09+10)</v>
      </c>
      <c r="C28" s="339"/>
      <c r="D28" s="339"/>
      <c r="E28" s="339"/>
      <c r="F28" s="340"/>
      <c r="G28" s="159" t="str">
        <f>'RAS-funkcijski'!C141</f>
        <v>R1</v>
      </c>
      <c r="H28" s="178">
        <f>'RAS-funkcijski'!D141</f>
        <v>41004.720000000001</v>
      </c>
      <c r="I28" s="179">
        <f>'RAS-funkcijski'!E141</f>
        <v>70592.3</v>
      </c>
      <c r="J28" s="4"/>
      <c r="K28" s="4"/>
      <c r="L28" s="4"/>
      <c r="M28" s="4"/>
      <c r="N28" s="4"/>
      <c r="O28" s="4"/>
      <c r="P28" s="4"/>
      <c r="Q28" s="4"/>
      <c r="R28" s="4"/>
      <c r="S28" s="4"/>
      <c r="T28" s="4"/>
      <c r="U28" s="4"/>
      <c r="V28" s="4"/>
      <c r="W28" s="4"/>
      <c r="X28" s="4"/>
    </row>
    <row r="29" spans="1:24" ht="12.75" customHeight="1" x14ac:dyDescent="0.25">
      <c r="A29" s="326" t="s">
        <v>36</v>
      </c>
      <c r="B29" s="342" t="str">
        <f>'P-VRIO'!B5</f>
        <v>Promjene u vrijednosti i obujmu imovine (šifre 91511+91512)</v>
      </c>
      <c r="C29" s="333"/>
      <c r="D29" s="333"/>
      <c r="E29" s="333"/>
      <c r="F29" s="334"/>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5">
      <c r="A30" s="327"/>
      <c r="B30" s="343" t="str">
        <f>'P-VRIO'!B22</f>
        <v>Promjene u obujmu imovine (šifre P016+P023)</v>
      </c>
      <c r="C30" s="336"/>
      <c r="D30" s="336"/>
      <c r="E30" s="336"/>
      <c r="F30" s="337"/>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5">
      <c r="A31" s="327"/>
      <c r="B31" s="343" t="str">
        <f>'P-VRIO'!B38</f>
        <v>Promjene u vrijednosti (revalorizacija) i obujmu obveza (šifre 91521+91522)</v>
      </c>
      <c r="C31" s="336"/>
      <c r="D31" s="336"/>
      <c r="E31" s="336"/>
      <c r="F31" s="337"/>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5">
      <c r="A32" s="328"/>
      <c r="B32" s="344" t="str">
        <f>'P-VRIO'!B44</f>
        <v>Promjene u obujmu obveza (šifre P035 do P038)</v>
      </c>
      <c r="C32" s="339"/>
      <c r="D32" s="339"/>
      <c r="E32" s="339"/>
      <c r="F32" s="340"/>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5">
      <c r="A33" s="326" t="s">
        <v>37</v>
      </c>
      <c r="B33" s="332" t="str">
        <f>OBVEZE!B5</f>
        <v>Stanje obveza 1. siječnja (=stanju obveza iz Izvještaja o obvezama na 31. prosinca prethodne godine)</v>
      </c>
      <c r="C33" s="333"/>
      <c r="D33" s="333"/>
      <c r="E33" s="333"/>
      <c r="F33" s="334"/>
      <c r="G33" s="157" t="str">
        <f>OBVEZE!C5</f>
        <v>V001</v>
      </c>
      <c r="H33" s="180" t="s">
        <v>46</v>
      </c>
      <c r="I33" s="181">
        <f>OBVEZE!D5</f>
        <v>4679.75</v>
      </c>
      <c r="J33" s="4"/>
      <c r="K33" s="4"/>
      <c r="L33" s="4"/>
      <c r="M33" s="4"/>
      <c r="N33" s="4"/>
      <c r="O33" s="4"/>
      <c r="P33" s="4"/>
      <c r="Q33" s="4"/>
      <c r="R33" s="4"/>
      <c r="S33" s="4"/>
      <c r="T33" s="4"/>
      <c r="U33" s="4"/>
      <c r="V33" s="4"/>
      <c r="W33" s="4"/>
      <c r="X33" s="4"/>
    </row>
    <row r="34" spans="1:24" ht="12.75" customHeight="1" x14ac:dyDescent="0.25">
      <c r="A34" s="327"/>
      <c r="B34" s="335" t="str">
        <f>OBVEZE!B42</f>
        <v>Stanje obveza na kraju izvještajnog razdoblja (šifre V001+V002-V004) i (šifre V007+V009)</v>
      </c>
      <c r="C34" s="336"/>
      <c r="D34" s="336"/>
      <c r="E34" s="336"/>
      <c r="F34" s="337"/>
      <c r="G34" s="158" t="str">
        <f>OBVEZE!C42</f>
        <v>V006</v>
      </c>
      <c r="H34" s="174" t="s">
        <v>46</v>
      </c>
      <c r="I34" s="175">
        <f>OBVEZE!D42</f>
        <v>3738.3600000000151</v>
      </c>
      <c r="J34" s="4"/>
      <c r="K34" s="4"/>
      <c r="L34" s="4"/>
      <c r="M34" s="4"/>
      <c r="N34" s="4"/>
      <c r="O34" s="4"/>
      <c r="P34" s="4"/>
      <c r="Q34" s="4"/>
      <c r="R34" s="4"/>
      <c r="S34" s="4"/>
      <c r="T34" s="4"/>
      <c r="U34" s="4"/>
      <c r="V34" s="4"/>
      <c r="W34" s="4"/>
      <c r="X34" s="4"/>
    </row>
    <row r="35" spans="1:24" ht="12.75" customHeight="1" x14ac:dyDescent="0.25">
      <c r="A35" s="327"/>
      <c r="B35" s="335" t="str">
        <f>OBVEZE!B43</f>
        <v>Stanje dospjelih obveza na kraju izvještajnog razdoblja (šifre V008+D23+D24 + 'D dio 25,26')</v>
      </c>
      <c r="C35" s="336"/>
      <c r="D35" s="336"/>
      <c r="E35" s="336"/>
      <c r="F35" s="337"/>
      <c r="G35" s="158" t="str">
        <f>OBVEZE!C43</f>
        <v>V007</v>
      </c>
      <c r="H35" s="174" t="s">
        <v>46</v>
      </c>
      <c r="I35" s="175">
        <f>OBVEZE!D43</f>
        <v>1221.32</v>
      </c>
      <c r="J35" s="4"/>
      <c r="K35" s="4"/>
      <c r="L35" s="4"/>
      <c r="M35" s="4"/>
      <c r="N35" s="4"/>
      <c r="O35" s="4"/>
      <c r="P35" s="4"/>
      <c r="Q35" s="4"/>
      <c r="R35" s="4"/>
      <c r="S35" s="4"/>
      <c r="T35" s="4"/>
      <c r="U35" s="4"/>
      <c r="V35" s="4"/>
      <c r="W35" s="4"/>
      <c r="X35" s="4"/>
    </row>
    <row r="36" spans="1:24" ht="12.75" customHeight="1" x14ac:dyDescent="0.25">
      <c r="A36" s="328"/>
      <c r="B36" s="338" t="str">
        <f>OBVEZE!B101</f>
        <v>Stanje nedospjelih obveza na kraju izvještajnog razdoblja (šifre V010 + ND23 + ND24 + 'ND dio 25,26')</v>
      </c>
      <c r="C36" s="339"/>
      <c r="D36" s="339"/>
      <c r="E36" s="339"/>
      <c r="F36" s="340"/>
      <c r="G36" s="159" t="str">
        <f>OBVEZE!C101</f>
        <v>V009</v>
      </c>
      <c r="H36" s="178" t="s">
        <v>46</v>
      </c>
      <c r="I36" s="179">
        <f>OBVEZE!D101</f>
        <v>2517.04</v>
      </c>
      <c r="J36" s="4"/>
      <c r="K36" s="4"/>
      <c r="L36" s="4"/>
      <c r="M36" s="4"/>
      <c r="N36" s="4"/>
      <c r="O36" s="4"/>
      <c r="P36" s="4"/>
      <c r="Q36" s="4"/>
      <c r="R36" s="4"/>
      <c r="S36" s="4"/>
      <c r="T36" s="4"/>
      <c r="U36" s="4"/>
      <c r="V36" s="4"/>
      <c r="W36" s="4"/>
      <c r="X36" s="4"/>
    </row>
    <row r="37" spans="1:24" ht="14.25" customHeight="1" x14ac:dyDescent="0.25">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5">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5">
      <c r="A39" s="155"/>
      <c r="B39" s="155"/>
      <c r="C39" s="155"/>
      <c r="D39" s="155"/>
      <c r="E39" s="155"/>
      <c r="F39" s="155"/>
      <c r="G39" s="155"/>
      <c r="H39" s="341" t="s">
        <v>47</v>
      </c>
      <c r="I39" s="341"/>
      <c r="J39" s="4"/>
      <c r="K39" s="4"/>
      <c r="L39" s="4"/>
      <c r="M39" s="4"/>
      <c r="N39" s="4"/>
      <c r="O39" s="4"/>
      <c r="P39" s="4"/>
      <c r="Q39" s="4"/>
      <c r="R39" s="4"/>
      <c r="S39" s="4"/>
      <c r="T39" s="4"/>
      <c r="U39" s="4"/>
      <c r="V39" s="4"/>
      <c r="W39" s="4"/>
      <c r="X39" s="4"/>
    </row>
    <row r="40" spans="1:24" ht="12.75" customHeight="1" x14ac:dyDescent="0.25">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523" zoomScaleNormal="100" workbookViewId="0">
      <selection activeCell="E637" sqref="E637"/>
    </sheetView>
  </sheetViews>
  <sheetFormatPr defaultColWidth="14.44140625" defaultRowHeight="15" customHeight="1" x14ac:dyDescent="0.2"/>
  <cols>
    <col min="1" max="1" width="13.33203125" style="189" customWidth="1"/>
    <col min="2" max="2" width="60.6640625" style="234" customWidth="1"/>
    <col min="3" max="3" width="12.6640625" style="189" customWidth="1"/>
    <col min="4" max="5" width="14.6640625" style="70" customWidth="1"/>
    <col min="6" max="6" width="8.6640625" style="70" customWidth="1"/>
    <col min="7" max="11" width="14.44140625" style="64" customWidth="1"/>
    <col min="12" max="16384" width="14.44140625" style="64"/>
  </cols>
  <sheetData>
    <row r="1" spans="1:25" ht="15" customHeight="1" x14ac:dyDescent="0.25">
      <c r="A1" s="299" t="s">
        <v>48</v>
      </c>
      <c r="B1" s="301" t="s">
        <v>49</v>
      </c>
      <c r="C1" s="299" t="s">
        <v>34</v>
      </c>
      <c r="D1" s="302" t="s">
        <v>35</v>
      </c>
      <c r="E1" s="300" t="s">
        <v>50</v>
      </c>
      <c r="F1" s="303" t="s">
        <v>39</v>
      </c>
    </row>
    <row r="2" spans="1:25" s="222" customFormat="1" ht="50.1" customHeight="1" x14ac:dyDescent="0.25">
      <c r="A2" s="349" t="s">
        <v>51</v>
      </c>
      <c r="B2" s="350"/>
      <c r="C2" s="350"/>
      <c r="D2" s="350"/>
      <c r="E2" s="350"/>
      <c r="F2" s="350"/>
    </row>
    <row r="3" spans="1:25" s="222" customFormat="1" ht="48" x14ac:dyDescent="0.25">
      <c r="A3" s="295" t="s">
        <v>52</v>
      </c>
      <c r="B3" s="296" t="s">
        <v>41</v>
      </c>
      <c r="C3" s="278" t="s">
        <v>42</v>
      </c>
      <c r="D3" s="296" t="s">
        <v>53</v>
      </c>
      <c r="E3" s="296" t="s">
        <v>54</v>
      </c>
      <c r="F3" s="279" t="s">
        <v>55</v>
      </c>
    </row>
    <row r="4" spans="1:25" s="224" customFormat="1" ht="12" customHeight="1" x14ac:dyDescent="0.25">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5">
      <c r="A5" s="351" t="s">
        <v>57</v>
      </c>
      <c r="B5" s="352"/>
      <c r="C5" s="214"/>
      <c r="D5" s="72"/>
      <c r="E5" s="72"/>
      <c r="F5" s="59"/>
    </row>
    <row r="6" spans="1:25" ht="12.75" customHeight="1" x14ac:dyDescent="0.2">
      <c r="A6" s="53">
        <v>6</v>
      </c>
      <c r="B6" s="85" t="s">
        <v>58</v>
      </c>
      <c r="C6" s="50" t="s">
        <v>59</v>
      </c>
      <c r="D6" s="51">
        <f>D7+D44+D50+D82+D106+D124+D133+D139</f>
        <v>41340.619999999995</v>
      </c>
      <c r="E6" s="51">
        <f>E7+E44+E50+E82+E106+E124+E133+E139</f>
        <v>70268.160000000003</v>
      </c>
      <c r="F6" s="52">
        <f t="shared" ref="F6:F131" si="0">IF(D6&lt;&gt;0,IF(E6/D6&gt;=100,"&gt;&gt;100",E6/D6*100),"-")</f>
        <v>169.97364819395551</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2.8" x14ac:dyDescent="0.2">
      <c r="A50" s="53">
        <v>63</v>
      </c>
      <c r="B50" s="86" t="s">
        <v>146</v>
      </c>
      <c r="C50" s="50" t="s">
        <v>147</v>
      </c>
      <c r="D50" s="51">
        <f>D51+D54+D59+D62+D65+D68+D71+D74+D77</f>
        <v>0</v>
      </c>
      <c r="E50" s="51">
        <f>E51+E54+E59+E62+E65+E68+E71+E74+E77</f>
        <v>12954.94</v>
      </c>
      <c r="F50" s="52" t="str">
        <f t="shared" si="0"/>
        <v>-</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12"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2.8" x14ac:dyDescent="0.2">
      <c r="A59" s="53">
        <v>633</v>
      </c>
      <c r="B59" s="86" t="s">
        <v>164</v>
      </c>
      <c r="C59" s="50" t="s">
        <v>165</v>
      </c>
      <c r="D59" s="51">
        <f t="shared" ref="D59:E59" si="12">SUM(D60:D61)</f>
        <v>0</v>
      </c>
      <c r="E59" s="51">
        <f t="shared" si="12"/>
        <v>12954.94</v>
      </c>
      <c r="F59" s="52" t="str">
        <f t="shared" si="0"/>
        <v>-</v>
      </c>
    </row>
    <row r="60" spans="1:6" ht="12" x14ac:dyDescent="0.2">
      <c r="A60" s="53">
        <v>6331</v>
      </c>
      <c r="B60" s="86" t="s">
        <v>166</v>
      </c>
      <c r="C60" s="50" t="s">
        <v>167</v>
      </c>
      <c r="D60" s="242">
        <v>0</v>
      </c>
      <c r="E60" s="242">
        <v>398.17</v>
      </c>
      <c r="F60" s="52" t="str">
        <f t="shared" si="0"/>
        <v>-</v>
      </c>
    </row>
    <row r="61" spans="1:6" ht="12" x14ac:dyDescent="0.2">
      <c r="A61" s="53">
        <v>6332</v>
      </c>
      <c r="B61" s="86" t="s">
        <v>168</v>
      </c>
      <c r="C61" s="50" t="s">
        <v>169</v>
      </c>
      <c r="D61" s="242">
        <v>0</v>
      </c>
      <c r="E61" s="242">
        <v>12556.77</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2.8"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12" x14ac:dyDescent="0.2">
      <c r="A70" s="53" t="s">
        <v>186</v>
      </c>
      <c r="B70" s="85" t="s">
        <v>187</v>
      </c>
      <c r="C70" s="50" t="s">
        <v>186</v>
      </c>
      <c r="D70" s="242">
        <v>0</v>
      </c>
      <c r="E70" s="242"/>
      <c r="F70" s="52" t="str">
        <f t="shared" si="0"/>
        <v>-</v>
      </c>
    </row>
    <row r="71" spans="1:6" ht="22.8"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12"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2.8" x14ac:dyDescent="0.2">
      <c r="A80" s="53">
        <v>6393</v>
      </c>
      <c r="B80" s="85" t="s">
        <v>206</v>
      </c>
      <c r="C80" s="50" t="s">
        <v>207</v>
      </c>
      <c r="D80" s="242">
        <v>0</v>
      </c>
      <c r="E80" s="242"/>
      <c r="F80" s="52" t="str">
        <f t="shared" si="0"/>
        <v>-</v>
      </c>
    </row>
    <row r="81" spans="1:6" ht="22.8"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2.8"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2.8" x14ac:dyDescent="0.2">
      <c r="A99" s="53">
        <v>6431</v>
      </c>
      <c r="B99" s="85" t="s">
        <v>244</v>
      </c>
      <c r="C99" s="50" t="s">
        <v>245</v>
      </c>
      <c r="D99" s="242">
        <v>0</v>
      </c>
      <c r="E99" s="242"/>
      <c r="F99" s="52" t="str">
        <f t="shared" si="0"/>
        <v>-</v>
      </c>
    </row>
    <row r="100" spans="1:6" ht="22.8" x14ac:dyDescent="0.2">
      <c r="A100" s="53">
        <v>6432</v>
      </c>
      <c r="B100" s="232" t="s">
        <v>246</v>
      </c>
      <c r="C100" s="50" t="s">
        <v>247</v>
      </c>
      <c r="D100" s="242">
        <v>0</v>
      </c>
      <c r="E100" s="242"/>
      <c r="F100" s="52" t="str">
        <f t="shared" si="0"/>
        <v>-</v>
      </c>
    </row>
    <row r="101" spans="1:6" ht="22.8" x14ac:dyDescent="0.2">
      <c r="A101" s="53">
        <v>6433</v>
      </c>
      <c r="B101" s="232" t="s">
        <v>248</v>
      </c>
      <c r="C101" s="50" t="s">
        <v>249</v>
      </c>
      <c r="D101" s="242">
        <v>0</v>
      </c>
      <c r="E101" s="242"/>
      <c r="F101" s="52" t="str">
        <f t="shared" si="0"/>
        <v>-</v>
      </c>
    </row>
    <row r="102" spans="1:6" ht="12" x14ac:dyDescent="0.2">
      <c r="A102" s="53">
        <v>6434</v>
      </c>
      <c r="B102" s="85" t="s">
        <v>250</v>
      </c>
      <c r="C102" s="50" t="s">
        <v>251</v>
      </c>
      <c r="D102" s="242">
        <v>0</v>
      </c>
      <c r="E102" s="242"/>
      <c r="F102" s="52" t="str">
        <f t="shared" si="0"/>
        <v>-</v>
      </c>
    </row>
    <row r="103" spans="1:6" ht="22.8" x14ac:dyDescent="0.2">
      <c r="A103" s="53">
        <v>6435</v>
      </c>
      <c r="B103" s="232" t="s">
        <v>252</v>
      </c>
      <c r="C103" s="50" t="s">
        <v>253</v>
      </c>
      <c r="D103" s="242">
        <v>0</v>
      </c>
      <c r="E103" s="242"/>
      <c r="F103" s="52" t="str">
        <f t="shared" si="0"/>
        <v>-</v>
      </c>
    </row>
    <row r="104" spans="1:6" ht="22.8"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2.8" x14ac:dyDescent="0.2">
      <c r="A106" s="53">
        <v>65</v>
      </c>
      <c r="B106" s="85" t="s">
        <v>258</v>
      </c>
      <c r="C106" s="50" t="s">
        <v>259</v>
      </c>
      <c r="D106" s="51">
        <f t="shared" ref="D106:E106" si="23">D107+D112+D120</f>
        <v>199.08</v>
      </c>
      <c r="E106" s="51">
        <f t="shared" si="23"/>
        <v>0</v>
      </c>
      <c r="F106" s="52">
        <f t="shared" si="0"/>
        <v>0</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199.08</v>
      </c>
      <c r="E112" s="51">
        <f t="shared" si="25"/>
        <v>0</v>
      </c>
      <c r="F112" s="52">
        <f t="shared" si="0"/>
        <v>0</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199.08</v>
      </c>
      <c r="E117" s="242"/>
      <c r="F117" s="52">
        <f t="shared" si="0"/>
        <v>0</v>
      </c>
    </row>
    <row r="118" spans="1:6" ht="12.75" customHeight="1" x14ac:dyDescent="0.2">
      <c r="A118" s="53">
        <v>6527</v>
      </c>
      <c r="B118" s="85" t="s">
        <v>282</v>
      </c>
      <c r="C118" s="50" t="s">
        <v>283</v>
      </c>
      <c r="D118" s="242">
        <v>0</v>
      </c>
      <c r="E118" s="242"/>
      <c r="F118" s="52" t="str">
        <f t="shared" si="0"/>
        <v>-</v>
      </c>
    </row>
    <row r="119" spans="1:6" ht="22.8"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2.8" x14ac:dyDescent="0.2">
      <c r="A124" s="53">
        <v>66</v>
      </c>
      <c r="B124" s="231" t="s">
        <v>294</v>
      </c>
      <c r="C124" s="50" t="s">
        <v>295</v>
      </c>
      <c r="D124" s="51">
        <f t="shared" ref="D124:E124" si="27">D125+D128</f>
        <v>0</v>
      </c>
      <c r="E124" s="51">
        <f t="shared" si="27"/>
        <v>69.94</v>
      </c>
      <c r="F124" s="52" t="str">
        <f t="shared" si="0"/>
        <v>-</v>
      </c>
    </row>
    <row r="125" spans="1:6" ht="12.75" customHeight="1" x14ac:dyDescent="0.2">
      <c r="A125" s="53">
        <v>661</v>
      </c>
      <c r="B125" s="86" t="s">
        <v>296</v>
      </c>
      <c r="C125" s="50" t="s">
        <v>297</v>
      </c>
      <c r="D125" s="51">
        <f t="shared" ref="D125:E125" si="28">SUM(D126:D127)</f>
        <v>0</v>
      </c>
      <c r="E125" s="51">
        <f t="shared" si="28"/>
        <v>69.94</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v>69.94</v>
      </c>
      <c r="F127" s="52" t="str">
        <f t="shared" si="0"/>
        <v>-</v>
      </c>
    </row>
    <row r="128" spans="1:6" ht="22.8"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2.8" x14ac:dyDescent="0.2">
      <c r="A131" s="53" t="s">
        <v>308</v>
      </c>
      <c r="B131" s="232" t="s">
        <v>309</v>
      </c>
      <c r="C131" s="54" t="s">
        <v>308</v>
      </c>
      <c r="D131" s="242">
        <v>0</v>
      </c>
      <c r="E131" s="242"/>
      <c r="F131" s="52" t="str">
        <f t="shared" si="0"/>
        <v>-</v>
      </c>
    </row>
    <row r="132" spans="1:6" ht="22.8" x14ac:dyDescent="0.2">
      <c r="A132" s="53" t="s">
        <v>310</v>
      </c>
      <c r="B132" s="232" t="s">
        <v>311</v>
      </c>
      <c r="C132" s="54" t="s">
        <v>310</v>
      </c>
      <c r="D132" s="242">
        <v>0</v>
      </c>
      <c r="E132" s="242"/>
      <c r="F132" s="52" t="str">
        <f>IF(D132&lt;&gt;0,IF(E132/D132&gt;=100,"&gt;&gt;100",E132/D132*100),"-")</f>
        <v>-</v>
      </c>
    </row>
    <row r="133" spans="1:6" ht="22.8" x14ac:dyDescent="0.2">
      <c r="A133" s="53">
        <v>67</v>
      </c>
      <c r="B133" s="232" t="s">
        <v>312</v>
      </c>
      <c r="C133" s="50" t="s">
        <v>313</v>
      </c>
      <c r="D133" s="51">
        <f t="shared" ref="D133:E133" si="30">D134+D138</f>
        <v>41141.539999999994</v>
      </c>
      <c r="E133" s="51">
        <f t="shared" si="30"/>
        <v>57243.28</v>
      </c>
      <c r="F133" s="52">
        <f t="shared" ref="F133:F223" si="31">IF(D133&lt;&gt;0,IF(E133/D133&gt;=100,"&gt;&gt;100",E133/D133*100),"-")</f>
        <v>139.13742655233617</v>
      </c>
    </row>
    <row r="134" spans="1:6" ht="22.8" x14ac:dyDescent="0.2">
      <c r="A134" s="53">
        <v>671</v>
      </c>
      <c r="B134" s="232" t="s">
        <v>314</v>
      </c>
      <c r="C134" s="50" t="s">
        <v>315</v>
      </c>
      <c r="D134" s="51">
        <f t="shared" ref="D134:E134" si="32">SUM(D135:D137)</f>
        <v>41141.539999999994</v>
      </c>
      <c r="E134" s="51">
        <f t="shared" si="32"/>
        <v>57243.28</v>
      </c>
      <c r="F134" s="52">
        <f t="shared" si="31"/>
        <v>139.13742655233617</v>
      </c>
    </row>
    <row r="135" spans="1:6" ht="12.75" customHeight="1" x14ac:dyDescent="0.2">
      <c r="A135" s="53">
        <v>6711</v>
      </c>
      <c r="B135" s="85" t="s">
        <v>316</v>
      </c>
      <c r="C135" s="50" t="s">
        <v>317</v>
      </c>
      <c r="D135" s="242">
        <v>40332.949999999997</v>
      </c>
      <c r="E135" s="242">
        <v>55166</v>
      </c>
      <c r="F135" s="52">
        <f t="shared" si="31"/>
        <v>136.77650655357471</v>
      </c>
    </row>
    <row r="136" spans="1:6" ht="22.8" x14ac:dyDescent="0.2">
      <c r="A136" s="53">
        <v>6712</v>
      </c>
      <c r="B136" s="232" t="s">
        <v>318</v>
      </c>
      <c r="C136" s="50" t="s">
        <v>319</v>
      </c>
      <c r="D136" s="242">
        <v>808.59</v>
      </c>
      <c r="E136" s="242">
        <v>2077.2800000000002</v>
      </c>
      <c r="F136" s="52">
        <f t="shared" si="31"/>
        <v>256.90151992975427</v>
      </c>
    </row>
    <row r="137" spans="1:6" ht="22.8"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40073.61</v>
      </c>
      <c r="E151" s="51">
        <f t="shared" si="35"/>
        <v>55269.899999999994</v>
      </c>
      <c r="F151" s="52">
        <f t="shared" si="31"/>
        <v>137.92094098834616</v>
      </c>
    </row>
    <row r="152" spans="1:6" ht="12.75" customHeight="1" x14ac:dyDescent="0.2">
      <c r="A152" s="53">
        <v>31</v>
      </c>
      <c r="B152" s="85" t="s">
        <v>349</v>
      </c>
      <c r="C152" s="50" t="s">
        <v>350</v>
      </c>
      <c r="D152" s="51">
        <f t="shared" ref="D152:E152" si="36">D153+D158+D159</f>
        <v>30610.41</v>
      </c>
      <c r="E152" s="51">
        <f t="shared" si="36"/>
        <v>40133.24</v>
      </c>
      <c r="F152" s="52">
        <f t="shared" si="31"/>
        <v>131.10977605330996</v>
      </c>
    </row>
    <row r="153" spans="1:6" ht="12.75" customHeight="1" x14ac:dyDescent="0.2">
      <c r="A153" s="53">
        <v>311</v>
      </c>
      <c r="B153" s="85" t="s">
        <v>351</v>
      </c>
      <c r="C153" s="50" t="s">
        <v>352</v>
      </c>
      <c r="D153" s="51">
        <f t="shared" ref="D153:E153" si="37">SUM(D154:D157)</f>
        <v>25762.36</v>
      </c>
      <c r="E153" s="51">
        <f t="shared" si="37"/>
        <v>32796.089999999997</v>
      </c>
      <c r="F153" s="52">
        <f t="shared" si="31"/>
        <v>127.30235118211218</v>
      </c>
    </row>
    <row r="154" spans="1:6" ht="12.75" customHeight="1" x14ac:dyDescent="0.2">
      <c r="A154" s="53">
        <v>3111</v>
      </c>
      <c r="B154" s="85" t="s">
        <v>353</v>
      </c>
      <c r="C154" s="50" t="s">
        <v>354</v>
      </c>
      <c r="D154" s="242">
        <v>25762.36</v>
      </c>
      <c r="E154" s="242">
        <v>32796.089999999997</v>
      </c>
      <c r="F154" s="52">
        <f t="shared" si="31"/>
        <v>127.30235118211218</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597.25</v>
      </c>
      <c r="E158" s="242">
        <v>1927.23</v>
      </c>
      <c r="F158" s="52">
        <f t="shared" si="31"/>
        <v>322.68396818752615</v>
      </c>
    </row>
    <row r="159" spans="1:6" ht="12.75" customHeight="1" x14ac:dyDescent="0.2">
      <c r="A159" s="53">
        <v>313</v>
      </c>
      <c r="B159" s="85" t="s">
        <v>363</v>
      </c>
      <c r="C159" s="50" t="s">
        <v>364</v>
      </c>
      <c r="D159" s="51">
        <f t="shared" ref="D159:E159" si="38">SUM(D160:D162)</f>
        <v>4250.8</v>
      </c>
      <c r="E159" s="51">
        <f t="shared" si="38"/>
        <v>5409.92</v>
      </c>
      <c r="F159" s="52">
        <f t="shared" si="31"/>
        <v>127.26827891220476</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4250.8</v>
      </c>
      <c r="E161" s="242">
        <v>5409.92</v>
      </c>
      <c r="F161" s="52">
        <f t="shared" si="31"/>
        <v>127.26827891220476</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8903.6899999999987</v>
      </c>
      <c r="E163" s="51">
        <f t="shared" si="39"/>
        <v>14728.350000000002</v>
      </c>
      <c r="F163" s="52">
        <f t="shared" si="31"/>
        <v>165.41849502846577</v>
      </c>
    </row>
    <row r="164" spans="1:6" ht="12.75" customHeight="1" x14ac:dyDescent="0.2">
      <c r="A164" s="53">
        <v>321</v>
      </c>
      <c r="B164" s="85" t="s">
        <v>372</v>
      </c>
      <c r="C164" s="50" t="s">
        <v>373</v>
      </c>
      <c r="D164" s="51">
        <f t="shared" ref="D164:E164" si="40">SUM(D165:D168)</f>
        <v>1085.1399999999999</v>
      </c>
      <c r="E164" s="51">
        <f t="shared" si="40"/>
        <v>5028.0600000000004</v>
      </c>
      <c r="F164" s="52">
        <f t="shared" si="31"/>
        <v>463.35588034723639</v>
      </c>
    </row>
    <row r="165" spans="1:6" ht="12.75" customHeight="1" x14ac:dyDescent="0.2">
      <c r="A165" s="53">
        <v>3211</v>
      </c>
      <c r="B165" s="85" t="s">
        <v>374</v>
      </c>
      <c r="C165" s="50" t="s">
        <v>375</v>
      </c>
      <c r="D165" s="242">
        <v>416.22</v>
      </c>
      <c r="E165" s="242">
        <v>2149.0500000000002</v>
      </c>
      <c r="F165" s="52">
        <f t="shared" si="31"/>
        <v>516.32550093700445</v>
      </c>
    </row>
    <row r="166" spans="1:6" ht="12.75" customHeight="1" x14ac:dyDescent="0.2">
      <c r="A166" s="53">
        <v>3212</v>
      </c>
      <c r="B166" s="85" t="s">
        <v>376</v>
      </c>
      <c r="C166" s="50" t="s">
        <v>377</v>
      </c>
      <c r="D166" s="242">
        <v>668.92</v>
      </c>
      <c r="E166" s="242">
        <v>2879.01</v>
      </c>
      <c r="F166" s="52">
        <f t="shared" si="31"/>
        <v>430.39675895473312</v>
      </c>
    </row>
    <row r="167" spans="1:6" ht="12.75" customHeight="1" x14ac:dyDescent="0.2">
      <c r="A167" s="53">
        <v>3213</v>
      </c>
      <c r="B167" s="85" t="s">
        <v>378</v>
      </c>
      <c r="C167" s="50" t="s">
        <v>379</v>
      </c>
      <c r="D167" s="242">
        <v>0</v>
      </c>
      <c r="E167" s="242"/>
      <c r="F167" s="52" t="str">
        <f t="shared" si="31"/>
        <v>-</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2782.6</v>
      </c>
      <c r="E169" s="51">
        <f t="shared" si="41"/>
        <v>1645.75</v>
      </c>
      <c r="F169" s="52">
        <f t="shared" si="31"/>
        <v>59.144325451017032</v>
      </c>
    </row>
    <row r="170" spans="1:6" ht="12.75" customHeight="1" x14ac:dyDescent="0.2">
      <c r="A170" s="53">
        <v>3221</v>
      </c>
      <c r="B170" s="85" t="s">
        <v>384</v>
      </c>
      <c r="C170" s="50" t="s">
        <v>385</v>
      </c>
      <c r="D170" s="242">
        <v>120.02</v>
      </c>
      <c r="E170" s="242">
        <v>217.62</v>
      </c>
      <c r="F170" s="52">
        <f t="shared" si="31"/>
        <v>181.31978003666057</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2662.58</v>
      </c>
      <c r="E172" s="242">
        <v>1428.13</v>
      </c>
      <c r="F172" s="52">
        <f t="shared" si="31"/>
        <v>53.63707381562245</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0</v>
      </c>
      <c r="E174" s="242"/>
      <c r="F174" s="52" t="str">
        <f t="shared" si="31"/>
        <v>-</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2667.64</v>
      </c>
      <c r="E177" s="51">
        <f t="shared" si="42"/>
        <v>3168.5699999999997</v>
      </c>
      <c r="F177" s="52">
        <f t="shared" si="31"/>
        <v>118.77802102232684</v>
      </c>
    </row>
    <row r="178" spans="1:6" ht="12.75" customHeight="1" x14ac:dyDescent="0.2">
      <c r="A178" s="53">
        <v>3231</v>
      </c>
      <c r="B178" s="85" t="s">
        <v>400</v>
      </c>
      <c r="C178" s="50" t="s">
        <v>401</v>
      </c>
      <c r="D178" s="242">
        <v>676.8</v>
      </c>
      <c r="E178" s="242">
        <v>569.47</v>
      </c>
      <c r="F178" s="52">
        <f t="shared" si="31"/>
        <v>84.141548463356983</v>
      </c>
    </row>
    <row r="179" spans="1:6" ht="12.75" customHeight="1" x14ac:dyDescent="0.2">
      <c r="A179" s="53">
        <v>3232</v>
      </c>
      <c r="B179" s="85" t="s">
        <v>402</v>
      </c>
      <c r="C179" s="50" t="s">
        <v>403</v>
      </c>
      <c r="D179" s="242">
        <v>0</v>
      </c>
      <c r="E179" s="242"/>
      <c r="F179" s="52" t="str">
        <f t="shared" si="31"/>
        <v>-</v>
      </c>
    </row>
    <row r="180" spans="1:6" ht="12.75" customHeight="1" x14ac:dyDescent="0.2">
      <c r="A180" s="53">
        <v>3233</v>
      </c>
      <c r="B180" s="85" t="s">
        <v>404</v>
      </c>
      <c r="C180" s="50" t="s">
        <v>405</v>
      </c>
      <c r="D180" s="242">
        <v>0</v>
      </c>
      <c r="E180" s="242"/>
      <c r="F180" s="52" t="str">
        <f t="shared" si="31"/>
        <v>-</v>
      </c>
    </row>
    <row r="181" spans="1:6" ht="12.75" customHeight="1" x14ac:dyDescent="0.2">
      <c r="A181" s="53">
        <v>3234</v>
      </c>
      <c r="B181" s="85" t="s">
        <v>406</v>
      </c>
      <c r="C181" s="50" t="s">
        <v>407</v>
      </c>
      <c r="D181" s="242">
        <v>0</v>
      </c>
      <c r="E181" s="242"/>
      <c r="F181" s="52" t="str">
        <f t="shared" si="31"/>
        <v>-</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0</v>
      </c>
      <c r="E183" s="242"/>
      <c r="F183" s="52" t="str">
        <f t="shared" si="31"/>
        <v>-</v>
      </c>
    </row>
    <row r="184" spans="1:6" ht="12.75" customHeight="1" x14ac:dyDescent="0.2">
      <c r="A184" s="53">
        <v>3237</v>
      </c>
      <c r="B184" s="85" t="s">
        <v>412</v>
      </c>
      <c r="C184" s="50" t="s">
        <v>413</v>
      </c>
      <c r="D184" s="242">
        <v>0</v>
      </c>
      <c r="E184" s="242">
        <v>1990.8</v>
      </c>
      <c r="F184" s="52" t="str">
        <f t="shared" si="31"/>
        <v>-</v>
      </c>
    </row>
    <row r="185" spans="1:6" ht="12.75" customHeight="1" x14ac:dyDescent="0.2">
      <c r="A185" s="53">
        <v>3238</v>
      </c>
      <c r="B185" s="85" t="s">
        <v>414</v>
      </c>
      <c r="C185" s="50" t="s">
        <v>415</v>
      </c>
      <c r="D185" s="242">
        <v>1990.84</v>
      </c>
      <c r="E185" s="242">
        <v>608.29999999999995</v>
      </c>
      <c r="F185" s="52">
        <f t="shared" si="31"/>
        <v>30.554941632677661</v>
      </c>
    </row>
    <row r="186" spans="1:6" ht="12.75" customHeight="1" x14ac:dyDescent="0.2">
      <c r="A186" s="53">
        <v>3239</v>
      </c>
      <c r="B186" s="85" t="s">
        <v>416</v>
      </c>
      <c r="C186" s="50" t="s">
        <v>417</v>
      </c>
      <c r="D186" s="242">
        <v>0</v>
      </c>
      <c r="E186" s="242"/>
      <c r="F186" s="52" t="str">
        <f t="shared" si="31"/>
        <v>-</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2368.31</v>
      </c>
      <c r="E188" s="51">
        <f t="shared" si="43"/>
        <v>4885.97</v>
      </c>
      <c r="F188" s="52">
        <f t="shared" si="31"/>
        <v>206.30618457887695</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0</v>
      </c>
      <c r="E190" s="242"/>
      <c r="F190" s="52" t="str">
        <f t="shared" si="31"/>
        <v>-</v>
      </c>
    </row>
    <row r="191" spans="1:6" ht="12.75" customHeight="1" x14ac:dyDescent="0.2">
      <c r="A191" s="53">
        <v>3293</v>
      </c>
      <c r="B191" s="85" t="s">
        <v>426</v>
      </c>
      <c r="C191" s="50" t="s">
        <v>427</v>
      </c>
      <c r="D191" s="242">
        <v>449.78</v>
      </c>
      <c r="E191" s="242"/>
      <c r="F191" s="52">
        <f t="shared" si="31"/>
        <v>0</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228.35</v>
      </c>
      <c r="E193" s="242"/>
      <c r="F193" s="52">
        <f t="shared" si="31"/>
        <v>0</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1690.18</v>
      </c>
      <c r="E195" s="242">
        <v>4885.97</v>
      </c>
      <c r="F195" s="52">
        <f t="shared" si="31"/>
        <v>289.07986131654616</v>
      </c>
    </row>
    <row r="196" spans="1:6" ht="12.75" customHeight="1" x14ac:dyDescent="0.2">
      <c r="A196" s="53">
        <v>34</v>
      </c>
      <c r="B196" s="232" t="s">
        <v>436</v>
      </c>
      <c r="C196" s="50" t="s">
        <v>437</v>
      </c>
      <c r="D196" s="51">
        <f t="shared" ref="D196:E196" si="44">D197+D202+D210</f>
        <v>559.51</v>
      </c>
      <c r="E196" s="51">
        <f t="shared" si="44"/>
        <v>408.31</v>
      </c>
      <c r="F196" s="52">
        <f t="shared" si="31"/>
        <v>72.976354310021279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2.8" x14ac:dyDescent="0.2">
      <c r="A203" s="53">
        <v>3421</v>
      </c>
      <c r="B203" s="85" t="s">
        <v>450</v>
      </c>
      <c r="C203" s="50" t="s">
        <v>451</v>
      </c>
      <c r="D203" s="242">
        <v>0</v>
      </c>
      <c r="E203" s="242"/>
      <c r="F203" s="52" t="str">
        <f t="shared" si="31"/>
        <v>-</v>
      </c>
    </row>
    <row r="204" spans="1:6" ht="22.8" x14ac:dyDescent="0.2">
      <c r="A204" s="53">
        <v>3422</v>
      </c>
      <c r="B204" s="232" t="s">
        <v>452</v>
      </c>
      <c r="C204" s="50" t="s">
        <v>453</v>
      </c>
      <c r="D204" s="242">
        <v>0</v>
      </c>
      <c r="E204" s="242"/>
      <c r="F204" s="52" t="str">
        <f t="shared" si="31"/>
        <v>-</v>
      </c>
    </row>
    <row r="205" spans="1:6" ht="22.8"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2.8"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559.51</v>
      </c>
      <c r="E210" s="51">
        <f t="shared" si="47"/>
        <v>408.31</v>
      </c>
      <c r="F210" s="52">
        <f t="shared" si="31"/>
        <v>72.976354310021279</v>
      </c>
    </row>
    <row r="211" spans="1:6" ht="12.75" customHeight="1" x14ac:dyDescent="0.2">
      <c r="A211" s="53">
        <v>3431</v>
      </c>
      <c r="B211" s="232" t="s">
        <v>466</v>
      </c>
      <c r="C211" s="50" t="s">
        <v>467</v>
      </c>
      <c r="D211" s="242">
        <v>559.51</v>
      </c>
      <c r="E211" s="242">
        <v>408.31</v>
      </c>
      <c r="F211" s="52">
        <f t="shared" si="31"/>
        <v>72.976354310021279</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2.8"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2.8" x14ac:dyDescent="0.2">
      <c r="A223" s="53" t="s">
        <v>490</v>
      </c>
      <c r="B223" s="85" t="s">
        <v>491</v>
      </c>
      <c r="C223" s="50" t="s">
        <v>490</v>
      </c>
      <c r="D223" s="242">
        <v>0</v>
      </c>
      <c r="E223" s="242"/>
      <c r="F223" s="52" t="str">
        <f t="shared" si="31"/>
        <v>-</v>
      </c>
    </row>
    <row r="224" spans="1:6" ht="22.8"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2.8"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12"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12"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2.8"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2.8" x14ac:dyDescent="0.2">
      <c r="A241" s="53">
        <v>3672</v>
      </c>
      <c r="B241" s="85" t="s">
        <v>526</v>
      </c>
      <c r="C241" s="50" t="s">
        <v>527</v>
      </c>
      <c r="D241" s="242">
        <v>0</v>
      </c>
      <c r="E241" s="242"/>
      <c r="F241" s="52" t="str">
        <f t="shared" si="59"/>
        <v>-</v>
      </c>
    </row>
    <row r="242" spans="1:6" ht="22.8" x14ac:dyDescent="0.2">
      <c r="A242" s="53">
        <v>3673</v>
      </c>
      <c r="B242" s="85" t="s">
        <v>528</v>
      </c>
      <c r="C242" s="50" t="s">
        <v>529</v>
      </c>
      <c r="D242" s="242">
        <v>0</v>
      </c>
      <c r="E242" s="242"/>
      <c r="F242" s="52" t="str">
        <f t="shared" si="59"/>
        <v>-</v>
      </c>
    </row>
    <row r="243" spans="1:6" ht="22.8"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12"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2.8" x14ac:dyDescent="0.2">
      <c r="A250" s="53" t="s">
        <v>542</v>
      </c>
      <c r="B250" s="85" t="s">
        <v>206</v>
      </c>
      <c r="C250" s="50" t="s">
        <v>542</v>
      </c>
      <c r="D250" s="242">
        <v>0</v>
      </c>
      <c r="E250" s="242"/>
      <c r="F250" s="52" t="str">
        <f t="shared" si="61"/>
        <v>-</v>
      </c>
    </row>
    <row r="251" spans="1:6" ht="22.8" x14ac:dyDescent="0.2">
      <c r="A251" s="53" t="s">
        <v>543</v>
      </c>
      <c r="B251" s="85" t="s">
        <v>208</v>
      </c>
      <c r="C251" s="50" t="s">
        <v>543</v>
      </c>
      <c r="D251" s="242">
        <v>0</v>
      </c>
      <c r="E251" s="242"/>
      <c r="F251" s="52" t="str">
        <f t="shared" si="61"/>
        <v>-</v>
      </c>
    </row>
    <row r="252" spans="1:6" ht="22.8"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12" x14ac:dyDescent="0.2">
      <c r="A253" s="53">
        <v>371</v>
      </c>
      <c r="B253" s="85" t="s">
        <v>546</v>
      </c>
      <c r="C253" s="50" t="s">
        <v>547</v>
      </c>
      <c r="D253" s="51">
        <f t="shared" ref="D253:E253" si="65">SUM(D254:D258)</f>
        <v>0</v>
      </c>
      <c r="E253" s="51">
        <f t="shared" si="65"/>
        <v>0</v>
      </c>
      <c r="F253" s="52" t="str">
        <f t="shared" si="64"/>
        <v>-</v>
      </c>
    </row>
    <row r="254" spans="1:6" ht="22.8" x14ac:dyDescent="0.2">
      <c r="A254" s="53">
        <v>3711</v>
      </c>
      <c r="B254" s="85" t="s">
        <v>548</v>
      </c>
      <c r="C254" s="50" t="s">
        <v>549</v>
      </c>
      <c r="D254" s="242">
        <v>0</v>
      </c>
      <c r="E254" s="242"/>
      <c r="F254" s="52" t="str">
        <f t="shared" si="64"/>
        <v>-</v>
      </c>
    </row>
    <row r="255" spans="1:6" ht="22.8" x14ac:dyDescent="0.2">
      <c r="A255" s="53">
        <v>3712</v>
      </c>
      <c r="B255" s="85" t="s">
        <v>550</v>
      </c>
      <c r="C255" s="50" t="s">
        <v>551</v>
      </c>
      <c r="D255" s="242">
        <v>0</v>
      </c>
      <c r="E255" s="242"/>
      <c r="F255" s="52" t="str">
        <f t="shared" si="64"/>
        <v>-</v>
      </c>
    </row>
    <row r="256" spans="1:6" ht="12" x14ac:dyDescent="0.2">
      <c r="A256" s="53" t="s">
        <v>552</v>
      </c>
      <c r="B256" s="85" t="s">
        <v>553</v>
      </c>
      <c r="C256" s="50" t="s">
        <v>552</v>
      </c>
      <c r="D256" s="242">
        <v>0</v>
      </c>
      <c r="E256" s="242"/>
      <c r="F256" s="52" t="str">
        <f t="shared" si="64"/>
        <v>-</v>
      </c>
    </row>
    <row r="257" spans="1:6" ht="12"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2.8"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2.8" x14ac:dyDescent="0.2">
      <c r="A280" s="53">
        <v>3861</v>
      </c>
      <c r="B280" s="85" t="s">
        <v>599</v>
      </c>
      <c r="C280" s="50" t="s">
        <v>600</v>
      </c>
      <c r="D280" s="242">
        <v>0</v>
      </c>
      <c r="E280" s="242"/>
      <c r="F280" s="52" t="str">
        <f t="shared" si="74"/>
        <v>-</v>
      </c>
    </row>
    <row r="281" spans="1:6" ht="22.8"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12"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40073.61</v>
      </c>
      <c r="E289" s="51">
        <f t="shared" si="79"/>
        <v>55269.899999999994</v>
      </c>
      <c r="F289" s="52">
        <f t="shared" si="76"/>
        <v>137.92094098834616</v>
      </c>
    </row>
    <row r="290" spans="1:6" ht="12.75" customHeight="1" x14ac:dyDescent="0.2">
      <c r="A290" s="53" t="s">
        <v>609</v>
      </c>
      <c r="B290" s="85" t="s">
        <v>620</v>
      </c>
      <c r="C290" s="50" t="s">
        <v>621</v>
      </c>
      <c r="D290" s="51">
        <f>IF(D6&gt;=D289,D6-D289,0)</f>
        <v>1267.0099999999948</v>
      </c>
      <c r="E290" s="51">
        <f>IF(E6&gt;=E289,E6-E289,0)</f>
        <v>14998.260000000009</v>
      </c>
      <c r="F290" s="52">
        <f t="shared" si="76"/>
        <v>1183.7522987190371</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0</v>
      </c>
      <c r="E292" s="242">
        <v>0</v>
      </c>
      <c r="F292" s="52" t="str">
        <f t="shared" si="76"/>
        <v>-</v>
      </c>
    </row>
    <row r="293" spans="1:6" ht="12.75" customHeight="1" x14ac:dyDescent="0.2">
      <c r="A293" s="53">
        <v>92221</v>
      </c>
      <c r="B293" s="85" t="s">
        <v>626</v>
      </c>
      <c r="C293" s="50" t="s">
        <v>627</v>
      </c>
      <c r="D293" s="242">
        <v>627.72</v>
      </c>
      <c r="E293" s="242">
        <v>169.3</v>
      </c>
      <c r="F293" s="52">
        <f t="shared" si="76"/>
        <v>26.970623845026449</v>
      </c>
    </row>
    <row r="294" spans="1:6" ht="12.75" customHeight="1" x14ac:dyDescent="0.2">
      <c r="A294" s="53">
        <v>96</v>
      </c>
      <c r="B294" s="85" t="s">
        <v>628</v>
      </c>
      <c r="C294" s="50" t="s">
        <v>629</v>
      </c>
      <c r="D294" s="242">
        <v>0</v>
      </c>
      <c r="E294" s="242"/>
      <c r="F294" s="52" t="str">
        <f t="shared" si="76"/>
        <v>-</v>
      </c>
    </row>
    <row r="295" spans="1:6" ht="12"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5">
      <c r="A297" s="351" t="s">
        <v>634</v>
      </c>
      <c r="B297" s="352"/>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12"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2.8"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2.8"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12" x14ac:dyDescent="0.2">
      <c r="A344" s="53">
        <v>73</v>
      </c>
      <c r="B344" s="85" t="s">
        <v>727</v>
      </c>
      <c r="C344" s="50" t="s">
        <v>728</v>
      </c>
      <c r="D344" s="51">
        <f t="shared" ref="D344:E344" si="92">D345</f>
        <v>0</v>
      </c>
      <c r="E344" s="51">
        <f t="shared" si="92"/>
        <v>0</v>
      </c>
      <c r="F344" s="52" t="str">
        <f t="shared" si="81"/>
        <v>-</v>
      </c>
    </row>
    <row r="345" spans="1:6" ht="22.8"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931.11</v>
      </c>
      <c r="E350" s="51">
        <f t="shared" si="95"/>
        <v>15322.4</v>
      </c>
      <c r="F350" s="52">
        <f t="shared" si="81"/>
        <v>1645.605782345802</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2.8" x14ac:dyDescent="0.2">
      <c r="A363" s="53">
        <v>42</v>
      </c>
      <c r="B363" s="232" t="s">
        <v>757</v>
      </c>
      <c r="C363" s="50" t="s">
        <v>758</v>
      </c>
      <c r="D363" s="51">
        <f t="shared" ref="D363:E363" si="99">D364+D369+D378+D383+D388+D391</f>
        <v>931.11</v>
      </c>
      <c r="E363" s="51">
        <f t="shared" si="99"/>
        <v>15322.4</v>
      </c>
      <c r="F363" s="52">
        <f t="shared" si="81"/>
        <v>1645.605782345802</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103.52</v>
      </c>
      <c r="E369" s="51">
        <f t="shared" si="101"/>
        <v>0</v>
      </c>
      <c r="F369" s="52">
        <f t="shared" si="81"/>
        <v>0</v>
      </c>
    </row>
    <row r="370" spans="1:6" ht="12.75" customHeight="1" x14ac:dyDescent="0.2">
      <c r="A370" s="53">
        <v>4221</v>
      </c>
      <c r="B370" s="85" t="s">
        <v>675</v>
      </c>
      <c r="C370" s="50" t="s">
        <v>767</v>
      </c>
      <c r="D370" s="242">
        <v>103.52</v>
      </c>
      <c r="E370" s="242"/>
      <c r="F370" s="52">
        <f t="shared" si="81"/>
        <v>0</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827.59</v>
      </c>
      <c r="E383" s="51">
        <f t="shared" si="103"/>
        <v>13265.72</v>
      </c>
      <c r="F383" s="52">
        <f t="shared" si="81"/>
        <v>1602.9338198866587</v>
      </c>
    </row>
    <row r="384" spans="1:6" ht="12.75" customHeight="1" x14ac:dyDescent="0.2">
      <c r="A384" s="53">
        <v>4241</v>
      </c>
      <c r="B384" s="85" t="s">
        <v>784</v>
      </c>
      <c r="C384" s="50" t="s">
        <v>785</v>
      </c>
      <c r="D384" s="242">
        <v>827.59</v>
      </c>
      <c r="E384" s="242">
        <v>13265.72</v>
      </c>
      <c r="F384" s="52">
        <f t="shared" si="81"/>
        <v>1602.9338198866587</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2056.6799999999998</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v>2056.6799999999998</v>
      </c>
      <c r="F394" s="52" t="str">
        <f t="shared" si="81"/>
        <v>-</v>
      </c>
    </row>
    <row r="395" spans="1:6" ht="12.75" customHeight="1" x14ac:dyDescent="0.2">
      <c r="A395" s="53">
        <v>4264</v>
      </c>
      <c r="B395" s="85" t="s">
        <v>725</v>
      </c>
      <c r="C395" s="50" t="s">
        <v>799</v>
      </c>
      <c r="D395" s="242">
        <v>0</v>
      </c>
      <c r="E395" s="242"/>
      <c r="F395" s="52" t="str">
        <f t="shared" si="81"/>
        <v>-</v>
      </c>
    </row>
    <row r="396" spans="1:6" ht="12"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931.11</v>
      </c>
      <c r="E408" s="51">
        <f t="shared" si="111"/>
        <v>15322.4</v>
      </c>
      <c r="F408" s="52">
        <f t="shared" si="81"/>
        <v>1645.605782345802</v>
      </c>
    </row>
    <row r="409" spans="1:6" ht="12.75" customHeight="1" x14ac:dyDescent="0.2">
      <c r="A409" s="53">
        <v>92212</v>
      </c>
      <c r="B409" s="85" t="s">
        <v>824</v>
      </c>
      <c r="C409" s="50" t="s">
        <v>825</v>
      </c>
      <c r="D409" s="242">
        <v>179.5</v>
      </c>
      <c r="E409" s="242">
        <v>56.98</v>
      </c>
      <c r="F409" s="52">
        <f t="shared" si="81"/>
        <v>31.743732590529245</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41340.619999999995</v>
      </c>
      <c r="E412" s="51">
        <f>E6+E298</f>
        <v>70268.160000000003</v>
      </c>
      <c r="F412" s="52">
        <f t="shared" si="81"/>
        <v>169.97364819395551</v>
      </c>
    </row>
    <row r="413" spans="1:6" ht="12.75" customHeight="1" x14ac:dyDescent="0.2">
      <c r="A413" s="53" t="s">
        <v>609</v>
      </c>
      <c r="B413" s="85" t="s">
        <v>832</v>
      </c>
      <c r="C413" s="50" t="s">
        <v>833</v>
      </c>
      <c r="D413" s="51">
        <f t="shared" ref="D413:E413" si="112">D289+D350</f>
        <v>41004.720000000001</v>
      </c>
      <c r="E413" s="51">
        <f t="shared" si="112"/>
        <v>70592.299999999988</v>
      </c>
      <c r="F413" s="52">
        <f t="shared" si="81"/>
        <v>172.15652246863286</v>
      </c>
    </row>
    <row r="414" spans="1:6" ht="12.75" customHeight="1" x14ac:dyDescent="0.2">
      <c r="A414" s="53" t="s">
        <v>609</v>
      </c>
      <c r="B414" s="85" t="s">
        <v>834</v>
      </c>
      <c r="C414" s="50" t="s">
        <v>835</v>
      </c>
      <c r="D414" s="51">
        <f t="shared" ref="D414:E414" si="113">IF(D412&gt;=D413,D412-D413,0)</f>
        <v>335.89999999999418</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324.13999999998487</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448.22</v>
      </c>
      <c r="E417" s="51">
        <f t="shared" si="116"/>
        <v>112.32000000000002</v>
      </c>
      <c r="F417" s="52">
        <f t="shared" si="81"/>
        <v>25.059122752219899</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5">
      <c r="A419" s="351" t="s">
        <v>846</v>
      </c>
      <c r="B419" s="352"/>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2.8" x14ac:dyDescent="0.2">
      <c r="A421" s="53">
        <v>81</v>
      </c>
      <c r="B421" s="232" t="s">
        <v>849</v>
      </c>
      <c r="C421" s="50" t="s">
        <v>850</v>
      </c>
      <c r="D421" s="51">
        <f t="shared" ref="D421:E421" si="120">D422+D427+D430+D434+D435+D442+D447+D455</f>
        <v>0</v>
      </c>
      <c r="E421" s="51">
        <f t="shared" si="120"/>
        <v>0</v>
      </c>
      <c r="F421" s="52" t="str">
        <f t="shared" si="119"/>
        <v>-</v>
      </c>
    </row>
    <row r="422" spans="1:6" ht="22.8"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2.8" x14ac:dyDescent="0.2">
      <c r="A427" s="53">
        <v>812</v>
      </c>
      <c r="B427" s="85" t="s">
        <v>861</v>
      </c>
      <c r="C427" s="50" t="s">
        <v>862</v>
      </c>
      <c r="D427" s="51">
        <f t="shared" ref="D427:E427" si="122">SUM(D428:D429)</f>
        <v>0</v>
      </c>
      <c r="E427" s="51">
        <f t="shared" si="122"/>
        <v>0</v>
      </c>
      <c r="F427" s="52" t="str">
        <f t="shared" si="119"/>
        <v>-</v>
      </c>
    </row>
    <row r="428" spans="1:6" ht="22.8" x14ac:dyDescent="0.2">
      <c r="A428" s="53">
        <v>8121</v>
      </c>
      <c r="B428" s="232" t="s">
        <v>863</v>
      </c>
      <c r="C428" s="50" t="s">
        <v>864</v>
      </c>
      <c r="D428" s="242">
        <v>0</v>
      </c>
      <c r="E428" s="242"/>
      <c r="F428" s="52" t="str">
        <f t="shared" si="119"/>
        <v>-</v>
      </c>
    </row>
    <row r="429" spans="1:6" ht="22.8" x14ac:dyDescent="0.2">
      <c r="A429" s="53">
        <v>8122</v>
      </c>
      <c r="B429" s="232" t="s">
        <v>865</v>
      </c>
      <c r="C429" s="50" t="s">
        <v>866</v>
      </c>
      <c r="D429" s="242">
        <v>0</v>
      </c>
      <c r="E429" s="242"/>
      <c r="F429" s="52" t="str">
        <f t="shared" si="119"/>
        <v>-</v>
      </c>
    </row>
    <row r="430" spans="1:6" ht="22.8"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12" x14ac:dyDescent="0.2">
      <c r="A434" s="53">
        <v>814</v>
      </c>
      <c r="B434" s="232" t="s">
        <v>875</v>
      </c>
      <c r="C434" s="50" t="s">
        <v>876</v>
      </c>
      <c r="D434" s="242">
        <v>0</v>
      </c>
      <c r="E434" s="242"/>
      <c r="F434" s="52" t="str">
        <f t="shared" si="119"/>
        <v>-</v>
      </c>
    </row>
    <row r="435" spans="1:6" ht="22.8"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12" x14ac:dyDescent="0.2">
      <c r="A437" s="53">
        <v>8154</v>
      </c>
      <c r="B437" s="85" t="s">
        <v>881</v>
      </c>
      <c r="C437" s="50" t="s">
        <v>882</v>
      </c>
      <c r="D437" s="242">
        <v>0</v>
      </c>
      <c r="E437" s="242"/>
      <c r="F437" s="52" t="str">
        <f t="shared" si="119"/>
        <v>-</v>
      </c>
    </row>
    <row r="438" spans="1:6" ht="22.8"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2.8"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2.8" x14ac:dyDescent="0.2">
      <c r="A453" s="53">
        <v>8176</v>
      </c>
      <c r="B453" s="85" t="s">
        <v>913</v>
      </c>
      <c r="C453" s="50" t="s">
        <v>914</v>
      </c>
      <c r="D453" s="242">
        <v>0</v>
      </c>
      <c r="E453" s="242"/>
      <c r="F453" s="52" t="str">
        <f t="shared" si="119"/>
        <v>-</v>
      </c>
    </row>
    <row r="454" spans="1:6" ht="22.8"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12" x14ac:dyDescent="0.2">
      <c r="A456" s="53" t="s">
        <v>919</v>
      </c>
      <c r="B456" s="232" t="s">
        <v>920</v>
      </c>
      <c r="C456" s="50" t="s">
        <v>919</v>
      </c>
      <c r="D456" s="242">
        <v>0</v>
      </c>
      <c r="E456" s="242"/>
      <c r="F456" s="52" t="str">
        <f t="shared" si="119"/>
        <v>-</v>
      </c>
    </row>
    <row r="457" spans="1:6" ht="12"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2.8"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12" x14ac:dyDescent="0.2">
      <c r="A477" s="53">
        <v>832</v>
      </c>
      <c r="B477" s="232" t="s">
        <v>961</v>
      </c>
      <c r="C477" s="50" t="s">
        <v>962</v>
      </c>
      <c r="D477" s="242">
        <v>0</v>
      </c>
      <c r="E477" s="242"/>
      <c r="F477" s="52" t="str">
        <f t="shared" si="119"/>
        <v>-</v>
      </c>
    </row>
    <row r="478" spans="1:6" ht="22.8" x14ac:dyDescent="0.2">
      <c r="A478" s="53">
        <v>833</v>
      </c>
      <c r="B478" s="85" t="s">
        <v>963</v>
      </c>
      <c r="C478" s="50" t="s">
        <v>964</v>
      </c>
      <c r="D478" s="51">
        <f t="shared" ref="D478:E478" si="135">SUM(D479:D480)</f>
        <v>0</v>
      </c>
      <c r="E478" s="51">
        <f t="shared" si="135"/>
        <v>0</v>
      </c>
      <c r="F478" s="52" t="str">
        <f t="shared" si="119"/>
        <v>-</v>
      </c>
    </row>
    <row r="479" spans="1:6" ht="22.8"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2.8"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2.8"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2.8"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2.8"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12"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2.8"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2.8"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12" x14ac:dyDescent="0.2">
      <c r="A529" s="53">
        <v>51</v>
      </c>
      <c r="B529" s="85" t="s">
        <v>1065</v>
      </c>
      <c r="C529" s="50" t="s">
        <v>1066</v>
      </c>
      <c r="D529" s="51">
        <f t="shared" ref="D529:E529" si="149">D530+D535+D538+D542+D543+D550+D555+D563</f>
        <v>0</v>
      </c>
      <c r="E529" s="51">
        <f t="shared" si="149"/>
        <v>0</v>
      </c>
      <c r="F529" s="52" t="str">
        <f t="shared" si="119"/>
        <v>-</v>
      </c>
    </row>
    <row r="530" spans="1:6" ht="22.8"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2.8" x14ac:dyDescent="0.2">
      <c r="A535" s="53">
        <v>512</v>
      </c>
      <c r="B535" s="232" t="s">
        <v>1077</v>
      </c>
      <c r="C535" s="50" t="s">
        <v>1078</v>
      </c>
      <c r="D535" s="51">
        <f t="shared" ref="D535:E535" si="151">SUM(D536:D537)</f>
        <v>0</v>
      </c>
      <c r="E535" s="51">
        <f t="shared" si="151"/>
        <v>0</v>
      </c>
      <c r="F535" s="52" t="str">
        <f t="shared" si="119"/>
        <v>-</v>
      </c>
    </row>
    <row r="536" spans="1:6" ht="12" x14ac:dyDescent="0.2">
      <c r="A536" s="53">
        <v>5121</v>
      </c>
      <c r="B536" s="85" t="s">
        <v>1079</v>
      </c>
      <c r="C536" s="50" t="s">
        <v>1080</v>
      </c>
      <c r="D536" s="242">
        <v>0</v>
      </c>
      <c r="E536" s="242"/>
      <c r="F536" s="52" t="str">
        <f t="shared" si="119"/>
        <v>-</v>
      </c>
    </row>
    <row r="537" spans="1:6" ht="12" x14ac:dyDescent="0.2">
      <c r="A537" s="53">
        <v>5122</v>
      </c>
      <c r="B537" s="85" t="s">
        <v>1081</v>
      </c>
      <c r="C537" s="50" t="s">
        <v>1082</v>
      </c>
      <c r="D537" s="242">
        <v>0</v>
      </c>
      <c r="E537" s="242"/>
      <c r="F537" s="52" t="str">
        <f t="shared" si="119"/>
        <v>-</v>
      </c>
    </row>
    <row r="538" spans="1:6" ht="22.8"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2.8"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12"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2.8"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2.8"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2.8"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2.8" x14ac:dyDescent="0.2">
      <c r="A587" s="53">
        <v>533</v>
      </c>
      <c r="B587" s="85" t="s">
        <v>1173</v>
      </c>
      <c r="C587" s="50" t="s">
        <v>1174</v>
      </c>
      <c r="D587" s="51">
        <f t="shared" ref="D587:E587" si="165">SUM(D588:D589)</f>
        <v>0</v>
      </c>
      <c r="E587" s="51">
        <f t="shared" si="165"/>
        <v>0</v>
      </c>
      <c r="F587" s="52" t="str">
        <f t="shared" si="119"/>
        <v>-</v>
      </c>
    </row>
    <row r="588" spans="1:6" ht="22.8"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2.8"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2.8" x14ac:dyDescent="0.2">
      <c r="A593" s="53">
        <v>54</v>
      </c>
      <c r="B593" s="232" t="s">
        <v>1184</v>
      </c>
      <c r="C593" s="50" t="s">
        <v>1185</v>
      </c>
      <c r="D593" s="51">
        <f t="shared" ref="D593:E593" si="167">D594+D599+D603+D605+D612+D617</f>
        <v>0</v>
      </c>
      <c r="E593" s="51">
        <f t="shared" si="167"/>
        <v>0</v>
      </c>
      <c r="F593" s="52" t="str">
        <f t="shared" si="119"/>
        <v>-</v>
      </c>
    </row>
    <row r="594" spans="1:6" ht="22.8"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2.8"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12" x14ac:dyDescent="0.2">
      <c r="A601" s="53">
        <v>5423</v>
      </c>
      <c r="B601" s="85" t="s">
        <v>1200</v>
      </c>
      <c r="C601" s="50" t="s">
        <v>1201</v>
      </c>
      <c r="D601" s="242">
        <v>0</v>
      </c>
      <c r="E601" s="242"/>
      <c r="F601" s="52" t="str">
        <f t="shared" si="119"/>
        <v>-</v>
      </c>
    </row>
    <row r="602" spans="1:6" ht="22.8" x14ac:dyDescent="0.2">
      <c r="A602" s="53">
        <v>5424</v>
      </c>
      <c r="B602" s="85" t="s">
        <v>1202</v>
      </c>
      <c r="C602" s="50" t="s">
        <v>1203</v>
      </c>
      <c r="D602" s="242">
        <v>0</v>
      </c>
      <c r="E602" s="242"/>
      <c r="F602" s="52" t="str">
        <f t="shared" si="119"/>
        <v>-</v>
      </c>
    </row>
    <row r="603" spans="1:6" ht="22.8"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2.8" x14ac:dyDescent="0.2">
      <c r="A605" s="53">
        <v>544</v>
      </c>
      <c r="B605" s="85" t="s">
        <v>1208</v>
      </c>
      <c r="C605" s="50" t="s">
        <v>1209</v>
      </c>
      <c r="D605" s="51">
        <f t="shared" ref="D605:E605" si="171">SUM(D606:D611)</f>
        <v>0</v>
      </c>
      <c r="E605" s="51">
        <f t="shared" si="171"/>
        <v>0</v>
      </c>
      <c r="F605" s="52" t="str">
        <f t="shared" si="119"/>
        <v>-</v>
      </c>
    </row>
    <row r="606" spans="1:6" ht="22.8" x14ac:dyDescent="0.2">
      <c r="A606" s="53">
        <v>5443</v>
      </c>
      <c r="B606" s="85" t="s">
        <v>1210</v>
      </c>
      <c r="C606" s="50" t="s">
        <v>1211</v>
      </c>
      <c r="D606" s="242">
        <v>0</v>
      </c>
      <c r="E606" s="242"/>
      <c r="F606" s="52" t="str">
        <f t="shared" si="119"/>
        <v>-</v>
      </c>
    </row>
    <row r="607" spans="1:6" ht="22.8" x14ac:dyDescent="0.2">
      <c r="A607" s="53">
        <v>5444</v>
      </c>
      <c r="B607" s="232" t="s">
        <v>1212</v>
      </c>
      <c r="C607" s="50" t="s">
        <v>1213</v>
      </c>
      <c r="D607" s="242">
        <v>0</v>
      </c>
      <c r="E607" s="242"/>
      <c r="F607" s="52" t="str">
        <f t="shared" si="119"/>
        <v>-</v>
      </c>
    </row>
    <row r="608" spans="1:6" ht="22.8"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12" x14ac:dyDescent="0.2">
      <c r="A611" s="53">
        <v>5448</v>
      </c>
      <c r="B611" s="85" t="s">
        <v>1220</v>
      </c>
      <c r="C611" s="50" t="s">
        <v>1221</v>
      </c>
      <c r="D611" s="242">
        <v>0</v>
      </c>
      <c r="E611" s="242"/>
      <c r="F611" s="52" t="str">
        <f t="shared" si="119"/>
        <v>-</v>
      </c>
    </row>
    <row r="612" spans="1:6" ht="22.8" x14ac:dyDescent="0.2">
      <c r="A612" s="53">
        <v>545</v>
      </c>
      <c r="B612" s="85" t="s">
        <v>1222</v>
      </c>
      <c r="C612" s="50" t="s">
        <v>1223</v>
      </c>
      <c r="D612" s="51">
        <f t="shared" ref="D612:E612" si="172">SUM(D613:D616)</f>
        <v>0</v>
      </c>
      <c r="E612" s="51">
        <f t="shared" si="172"/>
        <v>0</v>
      </c>
      <c r="F612" s="52" t="str">
        <f t="shared" si="119"/>
        <v>-</v>
      </c>
    </row>
    <row r="613" spans="1:6" ht="22.8"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12"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2.8" x14ac:dyDescent="0.2">
      <c r="A623" s="53">
        <v>5476</v>
      </c>
      <c r="B623" s="85" t="s">
        <v>1244</v>
      </c>
      <c r="C623" s="50" t="s">
        <v>1245</v>
      </c>
      <c r="D623" s="242">
        <v>0</v>
      </c>
      <c r="E623" s="242"/>
      <c r="F623" s="52" t="str">
        <f t="shared" si="119"/>
        <v>-</v>
      </c>
    </row>
    <row r="624" spans="1:6" ht="22.8"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12"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41340.619999999995</v>
      </c>
      <c r="E639" s="51">
        <f t="shared" si="180"/>
        <v>70268.160000000003</v>
      </c>
      <c r="F639" s="52">
        <f t="shared" si="119"/>
        <v>169.97364819395551</v>
      </c>
    </row>
    <row r="640" spans="1:6" ht="12.75" customHeight="1" x14ac:dyDescent="0.2">
      <c r="A640" s="53" t="s">
        <v>609</v>
      </c>
      <c r="B640" s="85" t="s">
        <v>1278</v>
      </c>
      <c r="C640" s="50" t="s">
        <v>1279</v>
      </c>
      <c r="D640" s="51">
        <f t="shared" ref="D640:E640" si="181">D413+D528</f>
        <v>41004.720000000001</v>
      </c>
      <c r="E640" s="51">
        <f t="shared" si="181"/>
        <v>70592.299999999988</v>
      </c>
      <c r="F640" s="52">
        <f t="shared" si="119"/>
        <v>172.15652246863286</v>
      </c>
    </row>
    <row r="641" spans="1:6" ht="12.75" customHeight="1" x14ac:dyDescent="0.2">
      <c r="A641" s="53" t="s">
        <v>609</v>
      </c>
      <c r="B641" s="85" t="s">
        <v>1280</v>
      </c>
      <c r="C641" s="50" t="s">
        <v>1281</v>
      </c>
      <c r="D641" s="51">
        <f t="shared" ref="D641:E641" si="182">IF(D639&gt;=D640,D639-D640,0)</f>
        <v>335.89999999999418</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324.13999999998487</v>
      </c>
      <c r="F642" s="52" t="str">
        <f t="shared" si="119"/>
        <v>-</v>
      </c>
    </row>
    <row r="643" spans="1:6" ht="22.8" x14ac:dyDescent="0.2">
      <c r="A643" s="60" t="s">
        <v>1284</v>
      </c>
      <c r="B643" s="85" t="s">
        <v>1285</v>
      </c>
      <c r="C643" s="61" t="s">
        <v>1284</v>
      </c>
      <c r="D643" s="51">
        <f t="shared" ref="D643:E643" si="184">IF(D416-D417+D637-D638&gt;=0,D416-D417+D637-D638,0)</f>
        <v>0</v>
      </c>
      <c r="E643" s="51">
        <f t="shared" si="184"/>
        <v>0</v>
      </c>
      <c r="F643" s="52" t="str">
        <f t="shared" si="119"/>
        <v>-</v>
      </c>
    </row>
    <row r="644" spans="1:6" ht="22.8" x14ac:dyDescent="0.2">
      <c r="A644" s="60" t="s">
        <v>1286</v>
      </c>
      <c r="B644" s="85" t="s">
        <v>1287</v>
      </c>
      <c r="C644" s="61" t="s">
        <v>1286</v>
      </c>
      <c r="D644" s="51">
        <f t="shared" ref="D644:E644" si="185">IF(D417-D416+D638-D637&gt;=0,D417-D416+D638-D637,0)</f>
        <v>448.22</v>
      </c>
      <c r="E644" s="51">
        <f t="shared" si="185"/>
        <v>112.32000000000002</v>
      </c>
      <c r="F644" s="52">
        <f t="shared" si="119"/>
        <v>25.059122752219899</v>
      </c>
    </row>
    <row r="645" spans="1:6" ht="22.8" x14ac:dyDescent="0.2">
      <c r="A645" s="53" t="s">
        <v>609</v>
      </c>
      <c r="B645" s="85" t="s">
        <v>1288</v>
      </c>
      <c r="C645" s="50" t="s">
        <v>1289</v>
      </c>
      <c r="D645" s="51">
        <f t="shared" ref="D645:E645" si="186">IF(D641+D643-D642-D644&gt;=0,D641+D643-D642-D644,0)</f>
        <v>0</v>
      </c>
      <c r="E645" s="51">
        <f t="shared" si="186"/>
        <v>0</v>
      </c>
      <c r="F645" s="52" t="str">
        <f t="shared" si="119"/>
        <v>-</v>
      </c>
    </row>
    <row r="646" spans="1:6" ht="22.8" x14ac:dyDescent="0.2">
      <c r="A646" s="53" t="s">
        <v>609</v>
      </c>
      <c r="B646" s="85" t="s">
        <v>1290</v>
      </c>
      <c r="C646" s="50" t="s">
        <v>1291</v>
      </c>
      <c r="D646" s="51">
        <f t="shared" ref="D646:E646" si="187">IF(D642+D644-D641-D643&gt;=0,D642+D644-D641-D643,0)</f>
        <v>112.32000000000585</v>
      </c>
      <c r="E646" s="51">
        <f t="shared" si="187"/>
        <v>436.45999999998492</v>
      </c>
      <c r="F646" s="52">
        <f t="shared" si="119"/>
        <v>388.58618233614868</v>
      </c>
    </row>
    <row r="647" spans="1:6" ht="22.8" x14ac:dyDescent="0.2">
      <c r="A647" s="55" t="s">
        <v>1292</v>
      </c>
      <c r="B647" s="233" t="s">
        <v>1293</v>
      </c>
      <c r="C647" s="56" t="s">
        <v>1292</v>
      </c>
      <c r="D647" s="243">
        <v>3656.81</v>
      </c>
      <c r="E647" s="243">
        <v>2737.77</v>
      </c>
      <c r="F647" s="57">
        <f t="shared" si="119"/>
        <v>74.867712569151806</v>
      </c>
    </row>
    <row r="648" spans="1:6" s="75" customFormat="1" ht="20.100000000000001" customHeight="1" x14ac:dyDescent="0.25">
      <c r="A648" s="351" t="s">
        <v>1294</v>
      </c>
      <c r="B648" s="352"/>
      <c r="C648" s="219"/>
      <c r="D648" s="58"/>
      <c r="E648" s="58"/>
      <c r="F648" s="59"/>
    </row>
    <row r="649" spans="1:6" ht="12.75" customHeight="1" x14ac:dyDescent="0.2">
      <c r="A649" s="53">
        <v>11</v>
      </c>
      <c r="B649" s="85" t="s">
        <v>1295</v>
      </c>
      <c r="C649" s="50" t="s">
        <v>1296</v>
      </c>
      <c r="D649" s="242">
        <v>734.19</v>
      </c>
      <c r="E649" s="242">
        <v>909.34</v>
      </c>
      <c r="F649" s="52">
        <f t="shared" ref="F649:F724" si="188">IF(D649&lt;&gt;0,IF(E649/D649&gt;=100,"&gt;&gt;100",E649/D649*100),"-")</f>
        <v>123.85622250371158</v>
      </c>
    </row>
    <row r="650" spans="1:6" ht="12.75" customHeight="1" x14ac:dyDescent="0.2">
      <c r="A650" s="53" t="s">
        <v>1297</v>
      </c>
      <c r="B650" s="85" t="s">
        <v>1298</v>
      </c>
      <c r="C650" s="50" t="s">
        <v>1297</v>
      </c>
      <c r="D650" s="242">
        <v>42076.65</v>
      </c>
      <c r="E650" s="242">
        <v>70268.160000000003</v>
      </c>
      <c r="F650" s="52">
        <f t="shared" si="188"/>
        <v>167.00036718702654</v>
      </c>
    </row>
    <row r="651" spans="1:6" ht="12.75" customHeight="1" x14ac:dyDescent="0.2">
      <c r="A651" s="53" t="s">
        <v>1299</v>
      </c>
      <c r="B651" s="85" t="s">
        <v>1300</v>
      </c>
      <c r="C651" s="50" t="s">
        <v>1299</v>
      </c>
      <c r="D651" s="242">
        <v>41901.5</v>
      </c>
      <c r="E651" s="310">
        <v>70772.289999999994</v>
      </c>
      <c r="F651" s="52">
        <f t="shared" si="188"/>
        <v>168.90156676968604</v>
      </c>
    </row>
    <row r="652" spans="1:6" ht="22.8" x14ac:dyDescent="0.2">
      <c r="A652" s="53">
        <v>11</v>
      </c>
      <c r="B652" s="85" t="s">
        <v>1301</v>
      </c>
      <c r="C652" s="50" t="s">
        <v>1302</v>
      </c>
      <c r="D652" s="51">
        <f t="shared" ref="D652:E652" si="189">+D649+D650-D651</f>
        <v>909.34000000000378</v>
      </c>
      <c r="E652" s="51">
        <f t="shared" si="189"/>
        <v>405.2100000000064</v>
      </c>
      <c r="F652" s="52">
        <f t="shared" si="188"/>
        <v>44.560890316053921</v>
      </c>
    </row>
    <row r="653" spans="1:6" ht="22.8" x14ac:dyDescent="0.2">
      <c r="A653" s="53" t="s">
        <v>609</v>
      </c>
      <c r="B653" s="85" t="s">
        <v>1303</v>
      </c>
      <c r="C653" s="50" t="s">
        <v>1304</v>
      </c>
      <c r="D653" s="262">
        <v>0</v>
      </c>
      <c r="E653" s="262"/>
      <c r="F653" s="52" t="str">
        <f t="shared" si="188"/>
        <v>-</v>
      </c>
    </row>
    <row r="654" spans="1:6" ht="22.8" x14ac:dyDescent="0.2">
      <c r="A654" s="53" t="s">
        <v>609</v>
      </c>
      <c r="B654" s="85" t="s">
        <v>1305</v>
      </c>
      <c r="C654" s="50" t="s">
        <v>1306</v>
      </c>
      <c r="D654" s="262">
        <v>3</v>
      </c>
      <c r="E654" s="262">
        <v>3</v>
      </c>
      <c r="F654" s="52">
        <f t="shared" si="188"/>
        <v>100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3</v>
      </c>
      <c r="E656" s="262">
        <v>3</v>
      </c>
      <c r="F656" s="52">
        <f t="shared" si="188"/>
        <v>100</v>
      </c>
    </row>
    <row r="657" spans="1:6" ht="22.8"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v>398.17</v>
      </c>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v>12556.77</v>
      </c>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2.8"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2.8" x14ac:dyDescent="0.2">
      <c r="A674" s="53">
        <v>63426</v>
      </c>
      <c r="B674" s="232" t="s">
        <v>1346</v>
      </c>
      <c r="C674" s="50" t="s">
        <v>1347</v>
      </c>
      <c r="D674" s="242">
        <v>0</v>
      </c>
      <c r="E674" s="242"/>
      <c r="F674" s="52" t="str">
        <f t="shared" si="188"/>
        <v>-</v>
      </c>
    </row>
    <row r="675" spans="1:6" ht="22.8" x14ac:dyDescent="0.2">
      <c r="A675" s="53">
        <v>63612</v>
      </c>
      <c r="B675" s="232" t="s">
        <v>1348</v>
      </c>
      <c r="C675" s="50" t="s">
        <v>1349</v>
      </c>
      <c r="D675" s="242">
        <v>0</v>
      </c>
      <c r="E675" s="242"/>
      <c r="F675" s="52" t="str">
        <f t="shared" si="188"/>
        <v>-</v>
      </c>
    </row>
    <row r="676" spans="1:6" ht="22.8" x14ac:dyDescent="0.2">
      <c r="A676" s="53">
        <v>63613</v>
      </c>
      <c r="B676" s="232" t="s">
        <v>1350</v>
      </c>
      <c r="C676" s="50" t="s">
        <v>1351</v>
      </c>
      <c r="D676" s="242">
        <v>0</v>
      </c>
      <c r="E676" s="242"/>
      <c r="F676" s="52" t="str">
        <f t="shared" si="188"/>
        <v>-</v>
      </c>
    </row>
    <row r="677" spans="1:6" ht="22.8" x14ac:dyDescent="0.2">
      <c r="A677" s="53">
        <v>63622</v>
      </c>
      <c r="B677" s="232" t="s">
        <v>1352</v>
      </c>
      <c r="C677" s="50" t="s">
        <v>1353</v>
      </c>
      <c r="D677" s="242">
        <v>0</v>
      </c>
      <c r="E677" s="242"/>
      <c r="F677" s="52" t="str">
        <f t="shared" si="188"/>
        <v>-</v>
      </c>
    </row>
    <row r="678" spans="1:6" ht="22.8"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2.8" x14ac:dyDescent="0.2">
      <c r="A684" s="53">
        <v>63716</v>
      </c>
      <c r="B684" s="232" t="s">
        <v>1361</v>
      </c>
      <c r="C684" s="54">
        <v>63716</v>
      </c>
      <c r="D684" s="242">
        <v>0</v>
      </c>
      <c r="E684" s="242"/>
      <c r="F684" s="52" t="str">
        <f t="shared" si="188"/>
        <v>-</v>
      </c>
    </row>
    <row r="685" spans="1:6" ht="22.8" x14ac:dyDescent="0.2">
      <c r="A685" s="53">
        <v>63717</v>
      </c>
      <c r="B685" s="232" t="s">
        <v>1362</v>
      </c>
      <c r="C685" s="54">
        <v>63717</v>
      </c>
      <c r="D685" s="242">
        <v>0</v>
      </c>
      <c r="E685" s="242"/>
      <c r="F685" s="52" t="str">
        <f t="shared" si="188"/>
        <v>-</v>
      </c>
    </row>
    <row r="686" spans="1:6" ht="22.8" x14ac:dyDescent="0.2">
      <c r="A686" s="53">
        <v>63721</v>
      </c>
      <c r="B686" s="232" t="s">
        <v>1363</v>
      </c>
      <c r="C686" s="54">
        <v>63721</v>
      </c>
      <c r="D686" s="242">
        <v>0</v>
      </c>
      <c r="E686" s="242"/>
      <c r="F686" s="52" t="str">
        <f t="shared" si="188"/>
        <v>-</v>
      </c>
    </row>
    <row r="687" spans="1:6" ht="22.8"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2.8" x14ac:dyDescent="0.2">
      <c r="A692" s="53">
        <v>63727</v>
      </c>
      <c r="B692" s="232" t="s">
        <v>1369</v>
      </c>
      <c r="C692" s="54">
        <v>63727</v>
      </c>
      <c r="D692" s="242">
        <v>0</v>
      </c>
      <c r="E692" s="242"/>
      <c r="F692" s="52" t="str">
        <f t="shared" si="188"/>
        <v>-</v>
      </c>
    </row>
    <row r="693" spans="1:6" ht="22.8"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2.8" x14ac:dyDescent="0.2">
      <c r="A696" s="53" t="s">
        <v>1375</v>
      </c>
      <c r="B696" s="232" t="s">
        <v>1376</v>
      </c>
      <c r="C696" s="50" t="s">
        <v>1375</v>
      </c>
      <c r="D696" s="242">
        <v>0</v>
      </c>
      <c r="E696" s="242"/>
      <c r="F696" s="52" t="str">
        <f t="shared" si="188"/>
        <v>-</v>
      </c>
    </row>
    <row r="697" spans="1:6" ht="12"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2.8" x14ac:dyDescent="0.2">
      <c r="A700" s="53" t="s">
        <v>1383</v>
      </c>
      <c r="B700" s="232" t="s">
        <v>1384</v>
      </c>
      <c r="C700" s="50" t="s">
        <v>1383</v>
      </c>
      <c r="D700" s="242">
        <v>0</v>
      </c>
      <c r="E700" s="242"/>
      <c r="F700" s="52" t="str">
        <f t="shared" si="188"/>
        <v>-</v>
      </c>
    </row>
    <row r="701" spans="1:6" ht="22.8"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2.8" x14ac:dyDescent="0.2">
      <c r="A708" s="53">
        <v>64376</v>
      </c>
      <c r="B708" s="232" t="s">
        <v>1399</v>
      </c>
      <c r="C708" s="50" t="s">
        <v>1400</v>
      </c>
      <c r="D708" s="242">
        <v>0</v>
      </c>
      <c r="E708" s="242"/>
      <c r="F708" s="52" t="str">
        <f t="shared" si="188"/>
        <v>-</v>
      </c>
    </row>
    <row r="709" spans="1:6" ht="22.8"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2.8" x14ac:dyDescent="0.2">
      <c r="A713" s="53">
        <v>66341</v>
      </c>
      <c r="B713" s="85" t="s">
        <v>1409</v>
      </c>
      <c r="C713" s="54">
        <v>66341</v>
      </c>
      <c r="D713" s="242">
        <v>0</v>
      </c>
      <c r="E713" s="242"/>
      <c r="F713" s="52" t="str">
        <f t="shared" si="188"/>
        <v>-</v>
      </c>
    </row>
    <row r="714" spans="1:6" ht="22.8" x14ac:dyDescent="0.2">
      <c r="A714" s="53">
        <v>66342</v>
      </c>
      <c r="B714" s="85" t="s">
        <v>1410</v>
      </c>
      <c r="C714" s="54">
        <v>66342</v>
      </c>
      <c r="D714" s="242">
        <v>0</v>
      </c>
      <c r="E714" s="242"/>
      <c r="F714" s="52" t="str">
        <f t="shared" si="188"/>
        <v>-</v>
      </c>
    </row>
    <row r="715" spans="1:6" ht="12"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0</v>
      </c>
      <c r="E718" s="242"/>
      <c r="F718" s="52" t="str">
        <f t="shared" si="188"/>
        <v>-</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12" x14ac:dyDescent="0.2">
      <c r="A741" s="53">
        <v>34224</v>
      </c>
      <c r="B741" s="85" t="s">
        <v>1462</v>
      </c>
      <c r="C741" s="50" t="s">
        <v>1463</v>
      </c>
      <c r="D741" s="242">
        <v>0</v>
      </c>
      <c r="E741" s="242"/>
      <c r="F741" s="52" t="str">
        <f t="shared" si="190"/>
        <v>-</v>
      </c>
    </row>
    <row r="742" spans="1:6" ht="12" x14ac:dyDescent="0.2">
      <c r="A742" s="53">
        <v>34233</v>
      </c>
      <c r="B742" s="85" t="s">
        <v>1464</v>
      </c>
      <c r="C742" s="50" t="s">
        <v>1465</v>
      </c>
      <c r="D742" s="242">
        <v>0</v>
      </c>
      <c r="E742" s="242"/>
      <c r="F742" s="52" t="str">
        <f t="shared" si="190"/>
        <v>-</v>
      </c>
    </row>
    <row r="743" spans="1:6" ht="22.8" x14ac:dyDescent="0.2">
      <c r="A743" s="53">
        <v>34234</v>
      </c>
      <c r="B743" s="232" t="s">
        <v>1466</v>
      </c>
      <c r="C743" s="50" t="s">
        <v>1467</v>
      </c>
      <c r="D743" s="242">
        <v>0</v>
      </c>
      <c r="E743" s="242"/>
      <c r="F743" s="52" t="str">
        <f t="shared" si="190"/>
        <v>-</v>
      </c>
    </row>
    <row r="744" spans="1:6" ht="22.8"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2.8"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2.8" x14ac:dyDescent="0.2">
      <c r="A756" s="53">
        <v>34286</v>
      </c>
      <c r="B756" s="232" t="s">
        <v>1492</v>
      </c>
      <c r="C756" s="50" t="s">
        <v>1493</v>
      </c>
      <c r="D756" s="242">
        <v>0</v>
      </c>
      <c r="E756" s="242"/>
      <c r="F756" s="52" t="str">
        <f t="shared" si="190"/>
        <v>-</v>
      </c>
    </row>
    <row r="757" spans="1:6" ht="22.8"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2.8"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12" x14ac:dyDescent="0.2">
      <c r="A773" s="53">
        <v>36328</v>
      </c>
      <c r="B773" s="85" t="s">
        <v>1526</v>
      </c>
      <c r="C773" s="50" t="s">
        <v>1527</v>
      </c>
      <c r="D773" s="242">
        <v>0</v>
      </c>
      <c r="E773" s="242"/>
      <c r="F773" s="52" t="str">
        <f t="shared" si="190"/>
        <v>-</v>
      </c>
    </row>
    <row r="774" spans="1:6" ht="22.8"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2.8" x14ac:dyDescent="0.2">
      <c r="A779" s="53" t="s">
        <v>1538</v>
      </c>
      <c r="B779" s="232" t="s">
        <v>1539</v>
      </c>
      <c r="C779" s="54" t="s">
        <v>1538</v>
      </c>
      <c r="D779" s="242">
        <v>0</v>
      </c>
      <c r="E779" s="242"/>
      <c r="F779" s="52" t="str">
        <f t="shared" si="190"/>
        <v>-</v>
      </c>
    </row>
    <row r="780" spans="1:6" ht="22.8"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12"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2.8" x14ac:dyDescent="0.2">
      <c r="A785" s="53" t="s">
        <v>1550</v>
      </c>
      <c r="B785" s="232" t="s">
        <v>1551</v>
      </c>
      <c r="C785" s="54" t="s">
        <v>1550</v>
      </c>
      <c r="D785" s="242">
        <v>0</v>
      </c>
      <c r="E785" s="242"/>
      <c r="F785" s="52" t="str">
        <f t="shared" si="190"/>
        <v>-</v>
      </c>
    </row>
    <row r="786" spans="1:6" ht="22.8" x14ac:dyDescent="0.2">
      <c r="A786" s="53" t="s">
        <v>1552</v>
      </c>
      <c r="B786" s="232" t="s">
        <v>1553</v>
      </c>
      <c r="C786" s="54" t="s">
        <v>1552</v>
      </c>
      <c r="D786" s="242">
        <v>0</v>
      </c>
      <c r="E786" s="242"/>
      <c r="F786" s="52" t="str">
        <f t="shared" si="190"/>
        <v>-</v>
      </c>
    </row>
    <row r="787" spans="1:6" ht="22.8" x14ac:dyDescent="0.2">
      <c r="A787" s="53" t="s">
        <v>1554</v>
      </c>
      <c r="B787" s="232" t="s">
        <v>1555</v>
      </c>
      <c r="C787" s="54" t="s">
        <v>1554</v>
      </c>
      <c r="D787" s="242">
        <v>0</v>
      </c>
      <c r="E787" s="242"/>
      <c r="F787" s="52" t="str">
        <f t="shared" si="190"/>
        <v>-</v>
      </c>
    </row>
    <row r="788" spans="1:6" ht="22.8" x14ac:dyDescent="0.2">
      <c r="A788" s="53" t="s">
        <v>1556</v>
      </c>
      <c r="B788" s="232" t="s">
        <v>1557</v>
      </c>
      <c r="C788" s="54" t="s">
        <v>1556</v>
      </c>
      <c r="D788" s="242">
        <v>0</v>
      </c>
      <c r="E788" s="242"/>
      <c r="F788" s="52" t="str">
        <f t="shared" si="190"/>
        <v>-</v>
      </c>
    </row>
    <row r="789" spans="1:6" ht="22.8" x14ac:dyDescent="0.2">
      <c r="A789" s="53" t="s">
        <v>1558</v>
      </c>
      <c r="B789" s="232" t="s">
        <v>1559</v>
      </c>
      <c r="C789" s="54" t="s">
        <v>1558</v>
      </c>
      <c r="D789" s="242">
        <v>0</v>
      </c>
      <c r="E789" s="242"/>
      <c r="F789" s="52" t="str">
        <f t="shared" si="190"/>
        <v>-</v>
      </c>
    </row>
    <row r="790" spans="1:6" ht="22.8" x14ac:dyDescent="0.2">
      <c r="A790" s="53" t="s">
        <v>1560</v>
      </c>
      <c r="B790" s="85" t="s">
        <v>1561</v>
      </c>
      <c r="C790" s="50" t="s">
        <v>1560</v>
      </c>
      <c r="D790" s="242">
        <v>0</v>
      </c>
      <c r="E790" s="242"/>
      <c r="F790" s="52" t="str">
        <f t="shared" si="190"/>
        <v>-</v>
      </c>
    </row>
    <row r="791" spans="1:6" ht="22.8" x14ac:dyDescent="0.2">
      <c r="A791" s="53" t="s">
        <v>1562</v>
      </c>
      <c r="B791" s="85" t="s">
        <v>1563</v>
      </c>
      <c r="C791" s="50" t="s">
        <v>1562</v>
      </c>
      <c r="D791" s="242">
        <v>0</v>
      </c>
      <c r="E791" s="242"/>
      <c r="F791" s="52" t="str">
        <f t="shared" si="190"/>
        <v>-</v>
      </c>
    </row>
    <row r="792" spans="1:6" ht="22.8" x14ac:dyDescent="0.2">
      <c r="A792" s="53" t="s">
        <v>1564</v>
      </c>
      <c r="B792" s="85" t="s">
        <v>1565</v>
      </c>
      <c r="C792" s="50" t="s">
        <v>1564</v>
      </c>
      <c r="D792" s="242">
        <v>0</v>
      </c>
      <c r="E792" s="242"/>
      <c r="F792" s="52" t="str">
        <f t="shared" si="190"/>
        <v>-</v>
      </c>
    </row>
    <row r="793" spans="1:6" ht="22.8"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2.8" x14ac:dyDescent="0.2">
      <c r="A797" s="53" t="s">
        <v>1574</v>
      </c>
      <c r="B797" s="85" t="s">
        <v>1575</v>
      </c>
      <c r="C797" s="50" t="s">
        <v>1574</v>
      </c>
      <c r="D797" s="242">
        <v>0</v>
      </c>
      <c r="E797" s="242"/>
      <c r="F797" s="52" t="str">
        <f t="shared" si="190"/>
        <v>-</v>
      </c>
    </row>
    <row r="798" spans="1:6" ht="22.8" x14ac:dyDescent="0.2">
      <c r="A798" s="53" t="s">
        <v>1576</v>
      </c>
      <c r="B798" s="85" t="s">
        <v>1577</v>
      </c>
      <c r="C798" s="50" t="s">
        <v>1576</v>
      </c>
      <c r="D798" s="242">
        <v>0</v>
      </c>
      <c r="E798" s="242"/>
      <c r="F798" s="52" t="str">
        <f t="shared" si="190"/>
        <v>-</v>
      </c>
    </row>
    <row r="799" spans="1:6" ht="22.8" x14ac:dyDescent="0.2">
      <c r="A799" s="53" t="s">
        <v>1578</v>
      </c>
      <c r="B799" s="85" t="s">
        <v>1579</v>
      </c>
      <c r="C799" s="50" t="s">
        <v>1578</v>
      </c>
      <c r="D799" s="242">
        <v>0</v>
      </c>
      <c r="E799" s="242"/>
      <c r="F799" s="52" t="str">
        <f t="shared" si="190"/>
        <v>-</v>
      </c>
    </row>
    <row r="800" spans="1:6" ht="22.8" x14ac:dyDescent="0.2">
      <c r="A800" s="53" t="s">
        <v>1580</v>
      </c>
      <c r="B800" s="85" t="s">
        <v>1581</v>
      </c>
      <c r="C800" s="50" t="s">
        <v>1580</v>
      </c>
      <c r="D800" s="242">
        <v>0</v>
      </c>
      <c r="E800" s="242"/>
      <c r="F800" s="52" t="str">
        <f t="shared" si="190"/>
        <v>-</v>
      </c>
    </row>
    <row r="801" spans="1:6" ht="22.8" x14ac:dyDescent="0.2">
      <c r="A801" s="53" t="s">
        <v>1582</v>
      </c>
      <c r="B801" s="85" t="s">
        <v>1583</v>
      </c>
      <c r="C801" s="50" t="s">
        <v>1582</v>
      </c>
      <c r="D801" s="242">
        <v>0</v>
      </c>
      <c r="E801" s="242"/>
      <c r="F801" s="52" t="str">
        <f t="shared" si="190"/>
        <v>-</v>
      </c>
    </row>
    <row r="802" spans="1:6" ht="22.8" x14ac:dyDescent="0.2">
      <c r="A802" s="53" t="s">
        <v>1584</v>
      </c>
      <c r="B802" s="85" t="s">
        <v>1585</v>
      </c>
      <c r="C802" s="50" t="s">
        <v>1584</v>
      </c>
      <c r="D802" s="242">
        <v>0</v>
      </c>
      <c r="E802" s="242"/>
      <c r="F802" s="52" t="str">
        <f t="shared" si="190"/>
        <v>-</v>
      </c>
    </row>
    <row r="803" spans="1:6" ht="12"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2.8" x14ac:dyDescent="0.2">
      <c r="A806" s="53" t="s">
        <v>1592</v>
      </c>
      <c r="B806" s="85" t="s">
        <v>1593</v>
      </c>
      <c r="C806" s="50" t="s">
        <v>1592</v>
      </c>
      <c r="D806" s="242">
        <v>0</v>
      </c>
      <c r="E806" s="242"/>
      <c r="F806" s="52" t="str">
        <f t="shared" si="190"/>
        <v>-</v>
      </c>
    </row>
    <row r="807" spans="1:6" ht="22.8"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2.8"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2.8" x14ac:dyDescent="0.2">
      <c r="A843" s="53" t="s">
        <v>1665</v>
      </c>
      <c r="B843" s="85" t="s">
        <v>1666</v>
      </c>
      <c r="C843" s="54" t="s">
        <v>1665</v>
      </c>
      <c r="D843" s="242">
        <v>0</v>
      </c>
      <c r="E843" s="242"/>
      <c r="F843" s="52" t="str">
        <f t="shared" si="190"/>
        <v>-</v>
      </c>
    </row>
    <row r="844" spans="1:6" ht="22.8"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2.8"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12" x14ac:dyDescent="0.2">
      <c r="A848" s="53">
        <v>81332</v>
      </c>
      <c r="B848" s="85" t="s">
        <v>1675</v>
      </c>
      <c r="C848" s="50" t="s">
        <v>1676</v>
      </c>
      <c r="D848" s="242">
        <v>0</v>
      </c>
      <c r="E848" s="242"/>
      <c r="F848" s="52" t="str">
        <f t="shared" si="190"/>
        <v>-</v>
      </c>
    </row>
    <row r="849" spans="1:6" ht="22.8"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2.8" x14ac:dyDescent="0.2">
      <c r="A852" s="53">
        <v>81532</v>
      </c>
      <c r="B852" s="232" t="s">
        <v>1683</v>
      </c>
      <c r="C852" s="50" t="s">
        <v>1684</v>
      </c>
      <c r="D852" s="242">
        <v>0</v>
      </c>
      <c r="E852" s="242"/>
      <c r="F852" s="52" t="str">
        <f t="shared" si="190"/>
        <v>-</v>
      </c>
    </row>
    <row r="853" spans="1:6" ht="22.8" x14ac:dyDescent="0.2">
      <c r="A853" s="53">
        <v>81542</v>
      </c>
      <c r="B853" s="232" t="s">
        <v>1685</v>
      </c>
      <c r="C853" s="50" t="s">
        <v>1686</v>
      </c>
      <c r="D853" s="242">
        <v>0</v>
      </c>
      <c r="E853" s="242"/>
      <c r="F853" s="52" t="str">
        <f t="shared" si="190"/>
        <v>-</v>
      </c>
    </row>
    <row r="854" spans="1:6" ht="22.8" x14ac:dyDescent="0.2">
      <c r="A854" s="53">
        <v>81552</v>
      </c>
      <c r="B854" s="85" t="s">
        <v>1687</v>
      </c>
      <c r="C854" s="50" t="s">
        <v>1688</v>
      </c>
      <c r="D854" s="242">
        <v>0</v>
      </c>
      <c r="E854" s="242"/>
      <c r="F854" s="52" t="str">
        <f t="shared" si="190"/>
        <v>-</v>
      </c>
    </row>
    <row r="855" spans="1:6" ht="22.8" x14ac:dyDescent="0.2">
      <c r="A855" s="53">
        <v>81631</v>
      </c>
      <c r="B855" s="232" t="s">
        <v>1689</v>
      </c>
      <c r="C855" s="50" t="s">
        <v>1690</v>
      </c>
      <c r="D855" s="242">
        <v>0</v>
      </c>
      <c r="E855" s="242"/>
      <c r="F855" s="52" t="str">
        <f t="shared" si="190"/>
        <v>-</v>
      </c>
    </row>
    <row r="856" spans="1:6" ht="22.8"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2.8" x14ac:dyDescent="0.2">
      <c r="A869" s="53">
        <v>81761</v>
      </c>
      <c r="B869" s="232" t="s">
        <v>1717</v>
      </c>
      <c r="C869" s="50" t="s">
        <v>1718</v>
      </c>
      <c r="D869" s="242">
        <v>0</v>
      </c>
      <c r="E869" s="242"/>
      <c r="F869" s="52" t="str">
        <f t="shared" si="190"/>
        <v>-</v>
      </c>
    </row>
    <row r="870" spans="1:6" ht="22.8" x14ac:dyDescent="0.2">
      <c r="A870" s="53">
        <v>81762</v>
      </c>
      <c r="B870" s="232" t="s">
        <v>1719</v>
      </c>
      <c r="C870" s="50" t="s">
        <v>1720</v>
      </c>
      <c r="D870" s="242">
        <v>0</v>
      </c>
      <c r="E870" s="242"/>
      <c r="F870" s="52" t="str">
        <f t="shared" si="190"/>
        <v>-</v>
      </c>
    </row>
    <row r="871" spans="1:6" ht="22.8" x14ac:dyDescent="0.2">
      <c r="A871" s="53">
        <v>81771</v>
      </c>
      <c r="B871" s="85" t="s">
        <v>1721</v>
      </c>
      <c r="C871" s="50" t="s">
        <v>1722</v>
      </c>
      <c r="D871" s="242">
        <v>0</v>
      </c>
      <c r="E871" s="242"/>
      <c r="F871" s="52" t="str">
        <f t="shared" si="190"/>
        <v>-</v>
      </c>
    </row>
    <row r="872" spans="1:6" ht="22.8"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12" x14ac:dyDescent="0.2">
      <c r="A882" s="53">
        <v>84242</v>
      </c>
      <c r="B882" s="85" t="s">
        <v>1743</v>
      </c>
      <c r="C882" s="50" t="s">
        <v>1744</v>
      </c>
      <c r="D882" s="242">
        <v>0</v>
      </c>
      <c r="E882" s="242"/>
      <c r="F882" s="52" t="str">
        <f t="shared" si="190"/>
        <v>-</v>
      </c>
    </row>
    <row r="883" spans="1:6" ht="12"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12" x14ac:dyDescent="0.2">
      <c r="A885" s="53">
        <v>84431</v>
      </c>
      <c r="B885" s="85" t="s">
        <v>1749</v>
      </c>
      <c r="C885" s="50" t="s">
        <v>1750</v>
      </c>
      <c r="D885" s="242">
        <v>0</v>
      </c>
      <c r="E885" s="242"/>
      <c r="F885" s="52" t="str">
        <f t="shared" si="190"/>
        <v>-</v>
      </c>
    </row>
    <row r="886" spans="1:6" ht="12" x14ac:dyDescent="0.2">
      <c r="A886" s="53">
        <v>84432</v>
      </c>
      <c r="B886" s="85" t="s">
        <v>1751</v>
      </c>
      <c r="C886" s="50" t="s">
        <v>1752</v>
      </c>
      <c r="D886" s="242">
        <v>0</v>
      </c>
      <c r="E886" s="242"/>
      <c r="F886" s="52" t="str">
        <f t="shared" si="190"/>
        <v>-</v>
      </c>
    </row>
    <row r="887" spans="1:6" ht="12" x14ac:dyDescent="0.2">
      <c r="A887" s="53" t="s">
        <v>1753</v>
      </c>
      <c r="B887" s="85" t="s">
        <v>1754</v>
      </c>
      <c r="C887" s="50" t="s">
        <v>1753</v>
      </c>
      <c r="D887" s="242">
        <v>0</v>
      </c>
      <c r="E887" s="242"/>
      <c r="F887" s="52" t="str">
        <f t="shared" si="190"/>
        <v>-</v>
      </c>
    </row>
    <row r="888" spans="1:6" ht="22.8" x14ac:dyDescent="0.2">
      <c r="A888" s="53">
        <v>84442</v>
      </c>
      <c r="B888" s="85" t="s">
        <v>1755</v>
      </c>
      <c r="C888" s="50" t="s">
        <v>1756</v>
      </c>
      <c r="D888" s="242">
        <v>0</v>
      </c>
      <c r="E888" s="242"/>
      <c r="F888" s="52" t="str">
        <f t="shared" si="190"/>
        <v>-</v>
      </c>
    </row>
    <row r="889" spans="1:6" ht="22.8" x14ac:dyDescent="0.2">
      <c r="A889" s="53">
        <v>84452</v>
      </c>
      <c r="B889" s="232" t="s">
        <v>1757</v>
      </c>
      <c r="C889" s="50" t="s">
        <v>1758</v>
      </c>
      <c r="D889" s="242">
        <v>0</v>
      </c>
      <c r="E889" s="242"/>
      <c r="F889" s="52" t="str">
        <f t="shared" si="190"/>
        <v>-</v>
      </c>
    </row>
    <row r="890" spans="1:6" ht="22.8"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2.8"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2.8" x14ac:dyDescent="0.2">
      <c r="A910" s="53">
        <v>84761</v>
      </c>
      <c r="B910" s="232" t="s">
        <v>1799</v>
      </c>
      <c r="C910" s="50" t="s">
        <v>1800</v>
      </c>
      <c r="D910" s="242">
        <v>0</v>
      </c>
      <c r="E910" s="242"/>
      <c r="F910" s="52" t="str">
        <f t="shared" si="190"/>
        <v>-</v>
      </c>
    </row>
    <row r="911" spans="1:6" ht="22.8" x14ac:dyDescent="0.2">
      <c r="A911" s="53">
        <v>84762</v>
      </c>
      <c r="B911" s="232" t="s">
        <v>1801</v>
      </c>
      <c r="C911" s="50" t="s">
        <v>1802</v>
      </c>
      <c r="D911" s="242">
        <v>0</v>
      </c>
      <c r="E911" s="242"/>
      <c r="F911" s="52" t="str">
        <f t="shared" si="190"/>
        <v>-</v>
      </c>
    </row>
    <row r="912" spans="1:6" ht="22.8" x14ac:dyDescent="0.2">
      <c r="A912" s="53" t="s">
        <v>1803</v>
      </c>
      <c r="B912" s="85" t="s">
        <v>1804</v>
      </c>
      <c r="C912" s="50" t="s">
        <v>1803</v>
      </c>
      <c r="D912" s="242">
        <v>0</v>
      </c>
      <c r="E912" s="242"/>
      <c r="F912" s="52" t="str">
        <f t="shared" si="190"/>
        <v>-</v>
      </c>
    </row>
    <row r="913" spans="1:6" ht="22.8"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2.8"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12"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12" x14ac:dyDescent="0.2">
      <c r="A921" s="53">
        <v>51532</v>
      </c>
      <c r="B921" s="85" t="s">
        <v>1821</v>
      </c>
      <c r="C921" s="50" t="s">
        <v>1822</v>
      </c>
      <c r="D921" s="242">
        <v>0</v>
      </c>
      <c r="E921" s="242"/>
      <c r="F921" s="52" t="str">
        <f t="shared" si="190"/>
        <v>-</v>
      </c>
    </row>
    <row r="922" spans="1:6" ht="22.8" x14ac:dyDescent="0.2">
      <c r="A922" s="53">
        <v>51542</v>
      </c>
      <c r="B922" s="85" t="s">
        <v>1823</v>
      </c>
      <c r="C922" s="50" t="s">
        <v>1824</v>
      </c>
      <c r="D922" s="242">
        <v>0</v>
      </c>
      <c r="E922" s="242"/>
      <c r="F922" s="52" t="str">
        <f t="shared" si="190"/>
        <v>-</v>
      </c>
    </row>
    <row r="923" spans="1:6" ht="22.8" x14ac:dyDescent="0.2">
      <c r="A923" s="53">
        <v>51552</v>
      </c>
      <c r="B923" s="232" t="s">
        <v>1825</v>
      </c>
      <c r="C923" s="50" t="s">
        <v>1826</v>
      </c>
      <c r="D923" s="242">
        <v>0</v>
      </c>
      <c r="E923" s="242"/>
      <c r="F923" s="52" t="str">
        <f t="shared" si="190"/>
        <v>-</v>
      </c>
    </row>
    <row r="924" spans="1:6" ht="12" x14ac:dyDescent="0.2">
      <c r="A924" s="53">
        <v>51631</v>
      </c>
      <c r="B924" s="85" t="s">
        <v>1827</v>
      </c>
      <c r="C924" s="50" t="s">
        <v>1828</v>
      </c>
      <c r="D924" s="242">
        <v>0</v>
      </c>
      <c r="E924" s="242"/>
      <c r="F924" s="52" t="str">
        <f t="shared" si="190"/>
        <v>-</v>
      </c>
    </row>
    <row r="925" spans="1:6" ht="12"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2.8" x14ac:dyDescent="0.2">
      <c r="A938" s="53">
        <v>51761</v>
      </c>
      <c r="B938" s="85" t="s">
        <v>1855</v>
      </c>
      <c r="C938" s="50" t="s">
        <v>1856</v>
      </c>
      <c r="D938" s="242">
        <v>0</v>
      </c>
      <c r="E938" s="242"/>
      <c r="F938" s="52" t="str">
        <f t="shared" si="190"/>
        <v>-</v>
      </c>
    </row>
    <row r="939" spans="1:6" ht="22.8" x14ac:dyDescent="0.2">
      <c r="A939" s="53">
        <v>51762</v>
      </c>
      <c r="B939" s="85" t="s">
        <v>1857</v>
      </c>
      <c r="C939" s="50" t="s">
        <v>1858</v>
      </c>
      <c r="D939" s="242">
        <v>0</v>
      </c>
      <c r="E939" s="242"/>
      <c r="F939" s="52" t="str">
        <f t="shared" si="190"/>
        <v>-</v>
      </c>
    </row>
    <row r="940" spans="1:6" ht="22.8" x14ac:dyDescent="0.2">
      <c r="A940" s="53">
        <v>51771</v>
      </c>
      <c r="B940" s="85" t="s">
        <v>1859</v>
      </c>
      <c r="C940" s="50" t="s">
        <v>1860</v>
      </c>
      <c r="D940" s="242">
        <v>0</v>
      </c>
      <c r="E940" s="242"/>
      <c r="F940" s="52" t="str">
        <f t="shared" si="190"/>
        <v>-</v>
      </c>
    </row>
    <row r="941" spans="1:6" ht="22.8" x14ac:dyDescent="0.2">
      <c r="A941" s="53">
        <v>51772</v>
      </c>
      <c r="B941" s="85" t="s">
        <v>1861</v>
      </c>
      <c r="C941" s="50" t="s">
        <v>1862</v>
      </c>
      <c r="D941" s="242">
        <v>0</v>
      </c>
      <c r="E941" s="242"/>
      <c r="F941" s="52" t="str">
        <f t="shared" si="190"/>
        <v>-</v>
      </c>
    </row>
    <row r="942" spans="1:6" ht="12" x14ac:dyDescent="0.2">
      <c r="A942" s="53">
        <v>54132</v>
      </c>
      <c r="B942" s="85" t="s">
        <v>1863</v>
      </c>
      <c r="C942" s="50" t="s">
        <v>1864</v>
      </c>
      <c r="D942" s="242">
        <v>0</v>
      </c>
      <c r="E942" s="242"/>
      <c r="F942" s="52" t="str">
        <f t="shared" si="190"/>
        <v>-</v>
      </c>
    </row>
    <row r="943" spans="1:6" ht="12"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12" x14ac:dyDescent="0.2">
      <c r="A945" s="53">
        <v>54162</v>
      </c>
      <c r="B945" s="85" t="s">
        <v>1869</v>
      </c>
      <c r="C945" s="50" t="s">
        <v>1870</v>
      </c>
      <c r="D945" s="242">
        <v>0</v>
      </c>
      <c r="E945" s="242"/>
      <c r="F945" s="52" t="str">
        <f t="shared" si="190"/>
        <v>-</v>
      </c>
    </row>
    <row r="946" spans="1:6" ht="22.8" x14ac:dyDescent="0.2">
      <c r="A946" s="53">
        <v>54221</v>
      </c>
      <c r="B946" s="232" t="s">
        <v>1871</v>
      </c>
      <c r="C946" s="50" t="s">
        <v>1872</v>
      </c>
      <c r="D946" s="242">
        <v>0</v>
      </c>
      <c r="E946" s="242"/>
      <c r="F946" s="52" t="str">
        <f t="shared" si="190"/>
        <v>-</v>
      </c>
    </row>
    <row r="947" spans="1:6" ht="22.8" x14ac:dyDescent="0.2">
      <c r="A947" s="53">
        <v>54222</v>
      </c>
      <c r="B947" s="232" t="s">
        <v>1873</v>
      </c>
      <c r="C947" s="50" t="s">
        <v>1874</v>
      </c>
      <c r="D947" s="242">
        <v>0</v>
      </c>
      <c r="E947" s="242"/>
      <c r="F947" s="52" t="str">
        <f t="shared" si="190"/>
        <v>-</v>
      </c>
    </row>
    <row r="948" spans="1:6" ht="12" x14ac:dyDescent="0.2">
      <c r="A948" s="53" t="s">
        <v>1875</v>
      </c>
      <c r="B948" s="85" t="s">
        <v>1876</v>
      </c>
      <c r="C948" s="50" t="s">
        <v>1875</v>
      </c>
      <c r="D948" s="242">
        <v>0</v>
      </c>
      <c r="E948" s="242"/>
      <c r="F948" s="52" t="str">
        <f t="shared" si="190"/>
        <v>-</v>
      </c>
    </row>
    <row r="949" spans="1:6" ht="22.8" x14ac:dyDescent="0.2">
      <c r="A949" s="53">
        <v>54232</v>
      </c>
      <c r="B949" s="232" t="s">
        <v>1877</v>
      </c>
      <c r="C949" s="50" t="s">
        <v>1878</v>
      </c>
      <c r="D949" s="242">
        <v>0</v>
      </c>
      <c r="E949" s="242"/>
      <c r="F949" s="52" t="str">
        <f t="shared" si="190"/>
        <v>-</v>
      </c>
    </row>
    <row r="950" spans="1:6" ht="22.8" x14ac:dyDescent="0.2">
      <c r="A950" s="53">
        <v>54242</v>
      </c>
      <c r="B950" s="85" t="s">
        <v>1879</v>
      </c>
      <c r="C950" s="50" t="s">
        <v>1880</v>
      </c>
      <c r="D950" s="242">
        <v>0</v>
      </c>
      <c r="E950" s="242"/>
      <c r="F950" s="52" t="str">
        <f t="shared" si="190"/>
        <v>-</v>
      </c>
    </row>
    <row r="951" spans="1:6" ht="22.8" x14ac:dyDescent="0.2">
      <c r="A951" s="53" t="s">
        <v>1881</v>
      </c>
      <c r="B951" s="85" t="s">
        <v>1882</v>
      </c>
      <c r="C951" s="50" t="s">
        <v>1881</v>
      </c>
      <c r="D951" s="242">
        <v>0</v>
      </c>
      <c r="E951" s="242"/>
      <c r="F951" s="52" t="str">
        <f t="shared" si="190"/>
        <v>-</v>
      </c>
    </row>
    <row r="952" spans="1:6" ht="22.8" x14ac:dyDescent="0.2">
      <c r="A952" s="53">
        <v>54312</v>
      </c>
      <c r="B952" s="232" t="s">
        <v>1883</v>
      </c>
      <c r="C952" s="50" t="s">
        <v>1884</v>
      </c>
      <c r="D952" s="242">
        <v>0</v>
      </c>
      <c r="E952" s="242"/>
      <c r="F952" s="52" t="str">
        <f t="shared" si="190"/>
        <v>-</v>
      </c>
    </row>
    <row r="953" spans="1:6" ht="22.8" x14ac:dyDescent="0.2">
      <c r="A953" s="53">
        <v>54431</v>
      </c>
      <c r="B953" s="85" t="s">
        <v>1885</v>
      </c>
      <c r="C953" s="50" t="s">
        <v>1886</v>
      </c>
      <c r="D953" s="242">
        <v>0</v>
      </c>
      <c r="E953" s="242"/>
      <c r="F953" s="52" t="str">
        <f t="shared" si="190"/>
        <v>-</v>
      </c>
    </row>
    <row r="954" spans="1:6" ht="22.8" x14ac:dyDescent="0.2">
      <c r="A954" s="53">
        <v>54432</v>
      </c>
      <c r="B954" s="85" t="s">
        <v>1887</v>
      </c>
      <c r="C954" s="50" t="s">
        <v>1888</v>
      </c>
      <c r="D954" s="242">
        <v>0</v>
      </c>
      <c r="E954" s="242"/>
      <c r="F954" s="52" t="str">
        <f t="shared" si="190"/>
        <v>-</v>
      </c>
    </row>
    <row r="955" spans="1:6" ht="22.8" x14ac:dyDescent="0.2">
      <c r="A955" s="53" t="s">
        <v>1889</v>
      </c>
      <c r="B955" s="85" t="s">
        <v>1890</v>
      </c>
      <c r="C955" s="50" t="s">
        <v>1889</v>
      </c>
      <c r="D955" s="242">
        <v>0</v>
      </c>
      <c r="E955" s="242"/>
      <c r="F955" s="52" t="str">
        <f t="shared" si="190"/>
        <v>-</v>
      </c>
    </row>
    <row r="956" spans="1:6" ht="22.8" x14ac:dyDescent="0.2">
      <c r="A956" s="53">
        <v>54442</v>
      </c>
      <c r="B956" s="85" t="s">
        <v>1891</v>
      </c>
      <c r="C956" s="50" t="s">
        <v>1892</v>
      </c>
      <c r="D956" s="242">
        <v>0</v>
      </c>
      <c r="E956" s="242"/>
      <c r="F956" s="52" t="str">
        <f t="shared" si="190"/>
        <v>-</v>
      </c>
    </row>
    <row r="957" spans="1:6" ht="22.8" x14ac:dyDescent="0.2">
      <c r="A957" s="53">
        <v>54452</v>
      </c>
      <c r="B957" s="85" t="s">
        <v>1893</v>
      </c>
      <c r="C957" s="50" t="s">
        <v>1894</v>
      </c>
      <c r="D957" s="242">
        <v>0</v>
      </c>
      <c r="E957" s="242"/>
      <c r="F957" s="52" t="str">
        <f t="shared" si="190"/>
        <v>-</v>
      </c>
    </row>
    <row r="958" spans="1:6" ht="22.8" x14ac:dyDescent="0.2">
      <c r="A958" s="53" t="s">
        <v>1895</v>
      </c>
      <c r="B958" s="85" t="s">
        <v>1896</v>
      </c>
      <c r="C958" s="50" t="s">
        <v>1895</v>
      </c>
      <c r="D958" s="242">
        <v>0</v>
      </c>
      <c r="E958" s="242"/>
      <c r="F958" s="52" t="str">
        <f t="shared" si="190"/>
        <v>-</v>
      </c>
    </row>
    <row r="959" spans="1:6" ht="12" x14ac:dyDescent="0.2">
      <c r="A959" s="53">
        <v>54461</v>
      </c>
      <c r="B959" s="85" t="s">
        <v>1897</v>
      </c>
      <c r="C959" s="50" t="s">
        <v>1898</v>
      </c>
      <c r="D959" s="242">
        <v>0</v>
      </c>
      <c r="E959" s="242"/>
      <c r="F959" s="52" t="str">
        <f t="shared" si="190"/>
        <v>-</v>
      </c>
    </row>
    <row r="960" spans="1:6" ht="12"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2.8" x14ac:dyDescent="0.2">
      <c r="A962" s="53">
        <v>54472</v>
      </c>
      <c r="B962" s="232" t="s">
        <v>1903</v>
      </c>
      <c r="C962" s="50" t="s">
        <v>1904</v>
      </c>
      <c r="D962" s="242">
        <v>0</v>
      </c>
      <c r="E962" s="242"/>
      <c r="F962" s="52" t="str">
        <f t="shared" si="190"/>
        <v>-</v>
      </c>
    </row>
    <row r="963" spans="1:6" ht="22.8" x14ac:dyDescent="0.2">
      <c r="A963" s="53">
        <v>54482</v>
      </c>
      <c r="B963" s="232" t="s">
        <v>1905</v>
      </c>
      <c r="C963" s="50" t="s">
        <v>1906</v>
      </c>
      <c r="D963" s="242">
        <v>0</v>
      </c>
      <c r="E963" s="242"/>
      <c r="F963" s="52" t="str">
        <f t="shared" si="190"/>
        <v>-</v>
      </c>
    </row>
    <row r="964" spans="1:6" ht="22.8" x14ac:dyDescent="0.2">
      <c r="A964" s="53" t="s">
        <v>1907</v>
      </c>
      <c r="B964" s="232" t="s">
        <v>1908</v>
      </c>
      <c r="C964" s="50" t="s">
        <v>1907</v>
      </c>
      <c r="D964" s="242">
        <v>0</v>
      </c>
      <c r="E964" s="242"/>
      <c r="F964" s="52" t="str">
        <f t="shared" si="190"/>
        <v>-</v>
      </c>
    </row>
    <row r="965" spans="1:6" ht="22.8"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2.8"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12" x14ac:dyDescent="0.2">
      <c r="A976" s="53">
        <v>54751</v>
      </c>
      <c r="B976" s="85" t="s">
        <v>1931</v>
      </c>
      <c r="C976" s="50" t="s">
        <v>1932</v>
      </c>
      <c r="D976" s="242">
        <v>0</v>
      </c>
      <c r="E976" s="242"/>
      <c r="F976" s="52" t="str">
        <f t="shared" si="190"/>
        <v>-</v>
      </c>
    </row>
    <row r="977" spans="1:6" ht="12" x14ac:dyDescent="0.2">
      <c r="A977" s="53">
        <v>54752</v>
      </c>
      <c r="B977" s="85" t="s">
        <v>1933</v>
      </c>
      <c r="C977" s="50" t="s">
        <v>1934</v>
      </c>
      <c r="D977" s="242">
        <v>0</v>
      </c>
      <c r="E977" s="242"/>
      <c r="F977" s="52" t="str">
        <f t="shared" si="190"/>
        <v>-</v>
      </c>
    </row>
    <row r="978" spans="1:6" ht="22.8" x14ac:dyDescent="0.2">
      <c r="A978" s="53">
        <v>54761</v>
      </c>
      <c r="B978" s="85" t="s">
        <v>1935</v>
      </c>
      <c r="C978" s="50" t="s">
        <v>1936</v>
      </c>
      <c r="D978" s="242">
        <v>0</v>
      </c>
      <c r="E978" s="242"/>
      <c r="F978" s="52" t="str">
        <f t="shared" si="190"/>
        <v>-</v>
      </c>
    </row>
    <row r="979" spans="1:6" ht="22.8" x14ac:dyDescent="0.2">
      <c r="A979" s="53">
        <v>54762</v>
      </c>
      <c r="B979" s="85" t="s">
        <v>1937</v>
      </c>
      <c r="C979" s="50" t="s">
        <v>1938</v>
      </c>
      <c r="D979" s="242">
        <v>0</v>
      </c>
      <c r="E979" s="242"/>
      <c r="F979" s="52" t="str">
        <f t="shared" si="190"/>
        <v>-</v>
      </c>
    </row>
    <row r="980" spans="1:6" ht="22.8" x14ac:dyDescent="0.2">
      <c r="A980" s="53">
        <v>54771</v>
      </c>
      <c r="B980" s="85" t="s">
        <v>1939</v>
      </c>
      <c r="C980" s="50" t="s">
        <v>1940</v>
      </c>
      <c r="D980" s="242">
        <v>0</v>
      </c>
      <c r="E980" s="242"/>
      <c r="F980" s="52" t="str">
        <f t="shared" ref="F980:F982" si="191">IF(D980&lt;&gt;0,IF(E980/D980&gt;=100,"&gt;&gt;100",E980/D980*100),"-")</f>
        <v>-</v>
      </c>
    </row>
    <row r="981" spans="1:6" ht="22.8" x14ac:dyDescent="0.2">
      <c r="A981" s="53">
        <v>54772</v>
      </c>
      <c r="B981" s="85" t="s">
        <v>1941</v>
      </c>
      <c r="C981" s="50" t="s">
        <v>1942</v>
      </c>
      <c r="D981" s="242">
        <v>0</v>
      </c>
      <c r="E981" s="242"/>
      <c r="F981" s="52" t="str">
        <f t="shared" si="191"/>
        <v>-</v>
      </c>
    </row>
    <row r="982" spans="1:6" ht="22.8" x14ac:dyDescent="0.2">
      <c r="A982" s="55">
        <v>55312</v>
      </c>
      <c r="B982" s="233" t="s">
        <v>1943</v>
      </c>
      <c r="C982" s="56" t="s">
        <v>1944</v>
      </c>
      <c r="D982" s="243">
        <v>0</v>
      </c>
      <c r="E982" s="243"/>
      <c r="F982" s="57" t="str">
        <f t="shared" si="191"/>
        <v>-</v>
      </c>
    </row>
    <row r="983" spans="1:6" ht="20.100000000000001" customHeight="1" x14ac:dyDescent="0.25">
      <c r="A983" s="347" t="s">
        <v>1945</v>
      </c>
      <c r="B983" s="348"/>
      <c r="C983" s="66"/>
      <c r="D983" s="73"/>
      <c r="E983" s="73"/>
      <c r="F983" s="74"/>
    </row>
    <row r="984" spans="1:6" ht="39" customHeight="1" x14ac:dyDescent="0.2">
      <c r="A984" s="200" t="s">
        <v>1946</v>
      </c>
      <c r="B984" s="196" t="s">
        <v>41</v>
      </c>
      <c r="C984" s="220" t="s">
        <v>42</v>
      </c>
      <c r="D984" s="65" t="s">
        <v>1947</v>
      </c>
      <c r="E984" s="67" t="s">
        <v>1948</v>
      </c>
      <c r="F984" s="65" t="s">
        <v>55</v>
      </c>
    </row>
    <row r="985" spans="1:6" ht="24" x14ac:dyDescent="0.2">
      <c r="A985" s="68" t="s">
        <v>1949</v>
      </c>
      <c r="B985" s="190" t="s">
        <v>1950</v>
      </c>
      <c r="C985" s="69" t="s">
        <v>1951</v>
      </c>
      <c r="D985" s="244">
        <v>0</v>
      </c>
      <c r="E985" s="244"/>
      <c r="F985" s="63" t="str">
        <f t="shared" ref="F985:F992" si="192">IF(D985&lt;&gt;0,IF(E985/D985&gt;=100,"&gt;&gt;100",E985/D985*100),"-")</f>
        <v>-</v>
      </c>
    </row>
    <row r="986" spans="1:6" ht="12" x14ac:dyDescent="0.2">
      <c r="A986" s="53" t="s">
        <v>1952</v>
      </c>
      <c r="B986" s="85" t="s">
        <v>1953</v>
      </c>
      <c r="C986" s="50" t="s">
        <v>1952</v>
      </c>
      <c r="D986" s="245">
        <v>0</v>
      </c>
      <c r="E986" s="245"/>
      <c r="F986" s="52" t="str">
        <f t="shared" si="192"/>
        <v>-</v>
      </c>
    </row>
    <row r="987" spans="1:6" ht="22.8" x14ac:dyDescent="0.2">
      <c r="A987" s="53" t="s">
        <v>1954</v>
      </c>
      <c r="B987" s="85" t="s">
        <v>1955</v>
      </c>
      <c r="C987" s="50" t="s">
        <v>1954</v>
      </c>
      <c r="D987" s="245">
        <v>0</v>
      </c>
      <c r="E987" s="245"/>
      <c r="F987" s="52" t="str">
        <f t="shared" si="192"/>
        <v>-</v>
      </c>
    </row>
    <row r="988" spans="1:6" ht="22.8"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2.8"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5"/>
      <c r="E994" s="346"/>
      <c r="F994" s="71"/>
    </row>
    <row r="995" spans="1:6" ht="15" customHeight="1" x14ac:dyDescent="0.2">
      <c r="A995" s="188"/>
      <c r="B995" s="211"/>
      <c r="C995" s="221"/>
      <c r="D995" s="345"/>
      <c r="E995" s="346"/>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83" workbookViewId="0">
      <selection activeCell="E293" sqref="E293"/>
    </sheetView>
  </sheetViews>
  <sheetFormatPr defaultColWidth="14.44140625" defaultRowHeight="15" customHeight="1" x14ac:dyDescent="0.2"/>
  <cols>
    <col min="1" max="1" width="13.33203125" style="217" customWidth="1"/>
    <col min="2" max="2" width="60.6640625" style="237" customWidth="1"/>
    <col min="3" max="3" width="12.6640625" style="217" customWidth="1"/>
    <col min="4" max="5" width="14.6640625" style="89" customWidth="1"/>
    <col min="6" max="6" width="8.6640625" style="89" customWidth="1"/>
    <col min="7" max="24" width="8" style="88" customWidth="1"/>
    <col min="25" max="29" width="14.44140625" style="88" customWidth="1"/>
    <col min="30" max="16384" width="14.44140625" style="88"/>
  </cols>
  <sheetData>
    <row r="1" spans="1:25" s="64" customFormat="1" ht="15" customHeight="1" x14ac:dyDescent="0.25">
      <c r="A1" s="299" t="s">
        <v>48</v>
      </c>
      <c r="B1" s="301" t="s">
        <v>49</v>
      </c>
      <c r="C1" s="299" t="s">
        <v>34</v>
      </c>
      <c r="D1" s="302" t="s">
        <v>35</v>
      </c>
      <c r="E1" s="300" t="s">
        <v>50</v>
      </c>
      <c r="F1" s="303" t="s">
        <v>39</v>
      </c>
    </row>
    <row r="2" spans="1:25" ht="50.1" customHeight="1" x14ac:dyDescent="0.3">
      <c r="A2" s="353" t="s">
        <v>32</v>
      </c>
      <c r="B2" s="354"/>
      <c r="C2" s="354"/>
      <c r="D2" s="354"/>
      <c r="E2" s="354"/>
      <c r="F2" s="354"/>
      <c r="G2" s="87"/>
      <c r="H2" s="87"/>
      <c r="I2" s="87"/>
      <c r="J2" s="87"/>
      <c r="K2" s="87"/>
      <c r="L2" s="87"/>
      <c r="M2" s="87"/>
      <c r="N2" s="87"/>
      <c r="O2" s="87"/>
      <c r="P2" s="87"/>
      <c r="Q2" s="87"/>
      <c r="R2" s="87"/>
      <c r="S2" s="87"/>
      <c r="T2" s="87"/>
      <c r="U2" s="87"/>
      <c r="V2" s="87"/>
      <c r="W2" s="87"/>
      <c r="X2" s="87"/>
    </row>
    <row r="3" spans="1:25" s="225" customFormat="1" ht="48" customHeight="1" x14ac:dyDescent="0.25">
      <c r="A3" s="286" t="s">
        <v>52</v>
      </c>
      <c r="B3" s="287" t="s">
        <v>41</v>
      </c>
      <c r="C3" s="288" t="s">
        <v>42</v>
      </c>
      <c r="D3" s="289" t="s">
        <v>1967</v>
      </c>
      <c r="E3" s="287" t="s">
        <v>1968</v>
      </c>
      <c r="F3" s="290" t="s">
        <v>55</v>
      </c>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5">
      <c r="A5" s="356" t="s">
        <v>1969</v>
      </c>
      <c r="B5" s="357"/>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245868.91</v>
      </c>
      <c r="E6" s="229">
        <f t="shared" si="0"/>
        <v>259444.41999999998</v>
      </c>
      <c r="F6" s="230">
        <f t="shared" ref="F6:F260" si="1">IF(D6&gt;0,IF(E6/D6&gt;=100,"&gt;&gt;100",E6/D6*100),"-")</f>
        <v>105.52144230028919</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241301.48</v>
      </c>
      <c r="E7" s="104">
        <f t="shared" si="2"/>
        <v>256142.52</v>
      </c>
      <c r="F7" s="93">
        <f t="shared" si="1"/>
        <v>106.15041399663193</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2.8" x14ac:dyDescent="0.2">
      <c r="A12" s="91" t="s">
        <v>1982</v>
      </c>
      <c r="B12" s="86" t="s">
        <v>1983</v>
      </c>
      <c r="C12" s="92" t="s">
        <v>1982</v>
      </c>
      <c r="D12" s="104">
        <f t="shared" ref="D12:E12" si="3">D13+D19+D29+D35+D41+D45</f>
        <v>241301.48</v>
      </c>
      <c r="E12" s="104">
        <f t="shared" si="3"/>
        <v>256142.52</v>
      </c>
      <c r="F12" s="93">
        <f t="shared" si="1"/>
        <v>106.15041399663193</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1690.9799999999996</v>
      </c>
      <c r="E19" s="104">
        <f t="shared" si="5"/>
        <v>1209.619999999999</v>
      </c>
      <c r="F19" s="93">
        <f t="shared" si="1"/>
        <v>71.533666867733459</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8130.89</v>
      </c>
      <c r="E20" s="247">
        <v>8130.89</v>
      </c>
      <c r="F20" s="93">
        <f t="shared" si="1"/>
        <v>100</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0</v>
      </c>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5675.75</v>
      </c>
      <c r="E22" s="247">
        <v>5675.75</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0</v>
      </c>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12115.66</v>
      </c>
      <c r="E28" s="247">
        <v>12597.02</v>
      </c>
      <c r="F28" s="93">
        <f t="shared" si="1"/>
        <v>103.97303985090372</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12" x14ac:dyDescent="0.2">
      <c r="A35" s="94" t="s">
        <v>2014</v>
      </c>
      <c r="B35" s="86" t="s">
        <v>2015</v>
      </c>
      <c r="C35" s="92" t="s">
        <v>2014</v>
      </c>
      <c r="D35" s="104">
        <f t="shared" ref="D35:E35" si="7">SUM(D36:D39)-D40</f>
        <v>239610.5</v>
      </c>
      <c r="E35" s="104">
        <f t="shared" si="7"/>
        <v>252876.22</v>
      </c>
      <c r="F35" s="93">
        <f t="shared" si="1"/>
        <v>105.53636839787906</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239610.5</v>
      </c>
      <c r="E36" s="247">
        <v>252876.22</v>
      </c>
      <c r="F36" s="93">
        <f t="shared" si="1"/>
        <v>105.53636839787906</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2056.6799999999998</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2056.6799999999998</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539.25</v>
      </c>
      <c r="E54" s="247">
        <v>539.25</v>
      </c>
      <c r="F54" s="93">
        <f t="shared" si="1"/>
        <v>100</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539.25</v>
      </c>
      <c r="E55" s="247">
        <v>539.25</v>
      </c>
      <c r="F55" s="93">
        <f t="shared" si="1"/>
        <v>100</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4567.43</v>
      </c>
      <c r="E68" s="104">
        <f t="shared" si="13"/>
        <v>3301.9</v>
      </c>
      <c r="F68" s="93">
        <f t="shared" si="1"/>
        <v>72.292295667366545</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909.34</v>
      </c>
      <c r="E69" s="104">
        <f t="shared" si="14"/>
        <v>405.21</v>
      </c>
      <c r="F69" s="93">
        <f t="shared" si="1"/>
        <v>44.560890316053396</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909.34</v>
      </c>
      <c r="E70" s="104">
        <f t="shared" si="15"/>
        <v>405.21</v>
      </c>
      <c r="F70" s="93">
        <f t="shared" si="1"/>
        <v>44.560890316053396</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909.34</v>
      </c>
      <c r="E72" s="247">
        <v>405.21</v>
      </c>
      <c r="F72" s="93">
        <f t="shared" si="1"/>
        <v>44.560890316053396</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2.8" x14ac:dyDescent="0.2">
      <c r="A78" s="91" t="s">
        <v>2091</v>
      </c>
      <c r="B78" s="86" t="s">
        <v>2092</v>
      </c>
      <c r="C78" s="92" t="s">
        <v>2091</v>
      </c>
      <c r="D78" s="104">
        <f>D79+SUM(D82:D84)-D85+D86</f>
        <v>1.28</v>
      </c>
      <c r="E78" s="104">
        <f>E79+SUM(E82:E84)-E85+E86</f>
        <v>158.91999999999999</v>
      </c>
      <c r="F78" s="93" t="str">
        <f t="shared" si="1"/>
        <v>&gt;&gt;100</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1.28</v>
      </c>
      <c r="E84" s="247">
        <v>1.28</v>
      </c>
      <c r="F84" s="93">
        <f t="shared" si="1"/>
        <v>100</v>
      </c>
      <c r="G84" s="87"/>
      <c r="H84" s="87"/>
      <c r="I84" s="87"/>
      <c r="J84" s="87"/>
      <c r="K84" s="87"/>
      <c r="L84" s="87"/>
      <c r="M84" s="87"/>
      <c r="N84" s="87"/>
      <c r="O84" s="87"/>
      <c r="P84" s="87"/>
      <c r="Q84" s="87"/>
      <c r="R84" s="87"/>
      <c r="S84" s="87"/>
      <c r="T84" s="87"/>
      <c r="U84" s="87"/>
      <c r="V84" s="87"/>
      <c r="W84" s="87"/>
      <c r="X84" s="87"/>
    </row>
    <row r="85" spans="1:24" ht="12"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0</v>
      </c>
      <c r="E86" s="247">
        <v>157.63999999999999</v>
      </c>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4.200000000000003"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2.8"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2.8"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12"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2.8"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2.8"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2.8"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2.8"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12"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2.8" x14ac:dyDescent="0.2">
      <c r="A159" s="91" t="s">
        <v>2239</v>
      </c>
      <c r="B159" s="231" t="s">
        <v>2240</v>
      </c>
      <c r="C159" s="92" t="s">
        <v>2239</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2.8" x14ac:dyDescent="0.2">
      <c r="A160" s="91" t="s">
        <v>2241</v>
      </c>
      <c r="B160" s="86" t="s">
        <v>2242</v>
      </c>
      <c r="C160" s="92" t="s">
        <v>2241</v>
      </c>
      <c r="D160" s="247">
        <v>0</v>
      </c>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2.8"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3656.81</v>
      </c>
      <c r="E170" s="104">
        <f t="shared" si="29"/>
        <v>2737.77</v>
      </c>
      <c r="F170" s="93">
        <f t="shared" si="1"/>
        <v>74.867712569151806</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3656.81</v>
      </c>
      <c r="E171" s="247">
        <v>2737.77</v>
      </c>
      <c r="F171" s="93">
        <f t="shared" si="1"/>
        <v>74.867712569151806</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5">
      <c r="A174" s="351" t="s">
        <v>2268</v>
      </c>
      <c r="B174" s="352"/>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245868.91</v>
      </c>
      <c r="E175" s="104">
        <f t="shared" si="30"/>
        <v>259444.41999999998</v>
      </c>
      <c r="F175" s="93">
        <f t="shared" si="1"/>
        <v>105.52144230028919</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4679.75</v>
      </c>
      <c r="E176" s="104">
        <f t="shared" si="31"/>
        <v>3738.3599999999997</v>
      </c>
      <c r="F176" s="93">
        <f t="shared" si="1"/>
        <v>79.883754474063778</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4599.22</v>
      </c>
      <c r="E177" s="104">
        <f t="shared" si="32"/>
        <v>3092.08</v>
      </c>
      <c r="F177" s="93">
        <f t="shared" si="1"/>
        <v>67.230530394284244</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3433.84</v>
      </c>
      <c r="E178" s="247">
        <v>2517.04</v>
      </c>
      <c r="F178" s="93">
        <f t="shared" si="1"/>
        <v>73.301027421196096</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1100.17</v>
      </c>
      <c r="E179" s="247">
        <v>575.03</v>
      </c>
      <c r="F179" s="93">
        <f t="shared" si="1"/>
        <v>52.267376859939816</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65.209999999999994</v>
      </c>
      <c r="E180" s="104">
        <f t="shared" si="33"/>
        <v>0.01</v>
      </c>
      <c r="F180" s="93">
        <f t="shared" si="1"/>
        <v>1.5335071308081585E-2</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65.209999999999994</v>
      </c>
      <c r="E183" s="247">
        <v>0.01</v>
      </c>
      <c r="F183" s="93">
        <f t="shared" si="1"/>
        <v>1.5335071308081585E-2</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2.8"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0</v>
      </c>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80.53</v>
      </c>
      <c r="E189" s="247">
        <v>646.28</v>
      </c>
      <c r="F189" s="93">
        <f t="shared" si="1"/>
        <v>802.53321743449635</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2.8"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2.8"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4.200000000000003"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2.8"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12"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2.8"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2.8"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241189.16</v>
      </c>
      <c r="E237" s="104">
        <f t="shared" si="41"/>
        <v>255706.06</v>
      </c>
      <c r="F237" s="93">
        <f t="shared" si="1"/>
        <v>106.0188857575523</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241301.48</v>
      </c>
      <c r="E238" s="104">
        <f t="shared" si="42"/>
        <v>256142.52</v>
      </c>
      <c r="F238" s="93">
        <f t="shared" si="1"/>
        <v>106.15041399663193</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241301.48</v>
      </c>
      <c r="E239" s="104">
        <f t="shared" si="43"/>
        <v>256142.52</v>
      </c>
      <c r="F239" s="93">
        <f t="shared" si="1"/>
        <v>106.15041399663193</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241301.48</v>
      </c>
      <c r="E240" s="247">
        <v>256142.52</v>
      </c>
      <c r="F240" s="93">
        <f t="shared" si="1"/>
        <v>106.15041399663193</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-112.32000000000002</v>
      </c>
      <c r="E245" s="104">
        <f t="shared" si="45"/>
        <v>-436.46000000000004</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56.98</v>
      </c>
      <c r="E246" s="104">
        <f t="shared" si="46"/>
        <v>194.91</v>
      </c>
      <c r="F246" s="93">
        <f t="shared" si="1"/>
        <v>342.06739206739212</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0</v>
      </c>
      <c r="E247" s="247">
        <v>194.91</v>
      </c>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56.98</v>
      </c>
      <c r="E248" s="247"/>
      <c r="F248" s="93">
        <f t="shared" si="1"/>
        <v>0</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169.3</v>
      </c>
      <c r="E250" s="104">
        <f t="shared" si="47"/>
        <v>631.37</v>
      </c>
      <c r="F250" s="93">
        <f t="shared" si="1"/>
        <v>372.92971057294739</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169.3</v>
      </c>
      <c r="E251" s="247"/>
      <c r="F251" s="93">
        <f t="shared" si="1"/>
        <v>0</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0</v>
      </c>
      <c r="E252" s="247">
        <v>631.37</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0</v>
      </c>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5">
      <c r="A261" s="355" t="s">
        <v>1294</v>
      </c>
      <c r="B261" s="352"/>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0</v>
      </c>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v>157.63999999999999</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12"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2.8"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2.8"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2.8"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2.8"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2.8"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2.8"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2.8"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2.8"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2.8"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2.8"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2.8"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2.8"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12"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942.41</v>
      </c>
      <c r="E287" s="247">
        <v>575.04</v>
      </c>
      <c r="F287" s="93">
        <f t="shared" si="50"/>
        <v>61.018028246729131</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3656.81</v>
      </c>
      <c r="E288" s="247">
        <v>2517.04</v>
      </c>
      <c r="F288" s="93">
        <f t="shared" si="50"/>
        <v>68.831577249023056</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80.53</v>
      </c>
      <c r="E289" s="247">
        <v>646.28</v>
      </c>
      <c r="F289" s="93">
        <f t="shared" si="50"/>
        <v>802.53321743449635</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12"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12"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2.8"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2.8"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2.8"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2.8"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2.8"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2.8"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2.8"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25" workbookViewId="0">
      <selection activeCell="E109" sqref="E109"/>
    </sheetView>
  </sheetViews>
  <sheetFormatPr defaultColWidth="14.44140625" defaultRowHeight="15" customHeight="1" x14ac:dyDescent="0.2"/>
  <cols>
    <col min="1" max="1" width="13.33203125" style="189" customWidth="1"/>
    <col min="2" max="2" width="60.6640625" style="213" customWidth="1"/>
    <col min="3" max="3" width="12.6640625" style="189" customWidth="1"/>
    <col min="4" max="5" width="14.6640625" style="70" customWidth="1"/>
    <col min="6" max="6" width="8.6640625" style="64" customWidth="1"/>
    <col min="7" max="25" width="8" style="64" customWidth="1"/>
    <col min="26" max="30" width="14.44140625" style="64" customWidth="1"/>
    <col min="31" max="16384" width="14.44140625" style="64"/>
  </cols>
  <sheetData>
    <row r="1" spans="1:25" ht="15" customHeight="1" x14ac:dyDescent="0.25">
      <c r="A1" s="299" t="s">
        <v>48</v>
      </c>
      <c r="B1" s="301" t="s">
        <v>49</v>
      </c>
      <c r="C1" s="299" t="s">
        <v>34</v>
      </c>
      <c r="D1" s="302" t="s">
        <v>35</v>
      </c>
      <c r="E1" s="300" t="s">
        <v>50</v>
      </c>
      <c r="F1" s="303" t="s">
        <v>39</v>
      </c>
    </row>
    <row r="2" spans="1:25" ht="50.1" customHeight="1" x14ac:dyDescent="0.3">
      <c r="A2" s="358" t="s">
        <v>2536</v>
      </c>
      <c r="B2" s="359"/>
      <c r="C2" s="359"/>
      <c r="D2" s="359"/>
      <c r="E2" s="359"/>
      <c r="F2" s="359"/>
      <c r="G2" s="49"/>
      <c r="H2" s="49"/>
      <c r="I2" s="49"/>
      <c r="J2" s="49"/>
      <c r="K2" s="49"/>
      <c r="L2" s="49"/>
      <c r="M2" s="49"/>
      <c r="N2" s="49"/>
      <c r="O2" s="49"/>
      <c r="P2" s="49"/>
      <c r="Q2" s="49"/>
      <c r="R2" s="49"/>
      <c r="S2" s="49"/>
      <c r="T2" s="49"/>
      <c r="U2" s="49"/>
      <c r="V2" s="49"/>
      <c r="W2" s="49"/>
      <c r="X2" s="49"/>
      <c r="Y2" s="49"/>
    </row>
    <row r="3" spans="1:25" s="222" customFormat="1" ht="48" x14ac:dyDescent="0.25">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5">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2.8" x14ac:dyDescent="0.25">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5">
      <c r="A7" s="77" t="s">
        <v>2540</v>
      </c>
      <c r="B7" s="85" t="s">
        <v>2541</v>
      </c>
      <c r="C7" s="183" t="s">
        <v>2540</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5">
      <c r="A8" s="77" t="s">
        <v>2542</v>
      </c>
      <c r="B8" s="85" t="s">
        <v>2543</v>
      </c>
      <c r="C8" s="183" t="s">
        <v>2542</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5">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5">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5">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5">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5">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5">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5">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5">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5">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5">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5">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5">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5">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5">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5">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5">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5">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5">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5">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5">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5">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5">
      <c r="A30" s="77" t="s">
        <v>2583</v>
      </c>
      <c r="B30" s="85" t="s">
        <v>2584</v>
      </c>
      <c r="C30" s="183" t="s">
        <v>2583</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5">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5">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5">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5">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5">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5">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5">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5">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5">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5">
      <c r="A40" s="77" t="s">
        <v>2600</v>
      </c>
      <c r="B40" s="85" t="s">
        <v>2601</v>
      </c>
      <c r="C40" s="183" t="s">
        <v>2600</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5">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5">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5">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5">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5">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5">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5">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5">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5">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5">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5">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5">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5">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5">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5">
      <c r="A55" s="77" t="s">
        <v>2630</v>
      </c>
      <c r="B55" s="85" t="s">
        <v>2631</v>
      </c>
      <c r="C55" s="183" t="s">
        <v>2630</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5">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5">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5">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5">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5">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5">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5">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5">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5">
      <c r="A64" s="77" t="s">
        <v>2648</v>
      </c>
      <c r="B64" s="85" t="s">
        <v>2649</v>
      </c>
      <c r="C64" s="183" t="s">
        <v>2648</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5">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5">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5">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5">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5">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5">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5">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5">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5">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5">
      <c r="A74" s="77" t="s">
        <v>2045</v>
      </c>
      <c r="B74" s="85" t="s">
        <v>2668</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5">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5">
      <c r="A76" s="77" t="s">
        <v>2049</v>
      </c>
      <c r="B76" s="85" t="s">
        <v>2670</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5">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5">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5">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5">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5">
      <c r="A81" s="77" t="s">
        <v>2059</v>
      </c>
      <c r="B81" s="85" t="s">
        <v>2675</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5">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5">
      <c r="A83" s="77" t="s">
        <v>2063</v>
      </c>
      <c r="B83" s="85" t="s">
        <v>2677</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5">
      <c r="A84" s="77" t="s">
        <v>2065</v>
      </c>
      <c r="B84" s="85" t="s">
        <v>2678</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5">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5">
      <c r="A86" s="77" t="s">
        <v>2069</v>
      </c>
      <c r="B86" s="85" t="s">
        <v>2680</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5">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5">
      <c r="A88" s="77" t="s">
        <v>2683</v>
      </c>
      <c r="B88" s="85" t="s">
        <v>2684</v>
      </c>
      <c r="C88" s="183" t="s">
        <v>2683</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5">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5">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5">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5">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5">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5">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5">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5">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5">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5">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5">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5">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5">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5">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5">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5">
      <c r="A104" s="77" t="s">
        <v>2714</v>
      </c>
      <c r="B104" s="85" t="s">
        <v>2715</v>
      </c>
      <c r="C104" s="183" t="s">
        <v>2714</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5">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5">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5">
      <c r="A107" s="77" t="s">
        <v>2720</v>
      </c>
      <c r="B107" s="85" t="s">
        <v>2721</v>
      </c>
      <c r="C107" s="183" t="s">
        <v>2720</v>
      </c>
      <c r="D107" s="81">
        <f t="shared" ref="D107:E107" si="21">SUM(D108:D113)</f>
        <v>41004.720000000001</v>
      </c>
      <c r="E107" s="81">
        <f t="shared" si="21"/>
        <v>70592.3</v>
      </c>
      <c r="F107" s="63">
        <f t="shared" si="1"/>
        <v>172.15652246863289</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5">
      <c r="A108" s="77" t="s">
        <v>2722</v>
      </c>
      <c r="B108" s="85" t="s">
        <v>2723</v>
      </c>
      <c r="C108" s="183" t="s">
        <v>2722</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5">
      <c r="A109" s="77" t="s">
        <v>2724</v>
      </c>
      <c r="B109" s="85" t="s">
        <v>2725</v>
      </c>
      <c r="C109" s="183" t="s">
        <v>2724</v>
      </c>
      <c r="D109" s="249">
        <v>41004.720000000001</v>
      </c>
      <c r="E109" s="249">
        <v>70592.3</v>
      </c>
      <c r="F109" s="63">
        <f t="shared" si="1"/>
        <v>172.15652246863289</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5">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5">
      <c r="A111" s="77" t="s">
        <v>2728</v>
      </c>
      <c r="B111" s="85" t="s">
        <v>2729</v>
      </c>
      <c r="C111" s="183" t="s">
        <v>2728</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5">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5">
      <c r="A113" s="77" t="s">
        <v>2732</v>
      </c>
      <c r="B113" s="85" t="s">
        <v>2733</v>
      </c>
      <c r="C113" s="183" t="s">
        <v>2732</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5">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5">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5">
      <c r="A116" s="77" t="s">
        <v>2738</v>
      </c>
      <c r="B116" s="85" t="s">
        <v>2739</v>
      </c>
      <c r="C116" s="183" t="s">
        <v>2738</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5">
      <c r="A117" s="77" t="s">
        <v>2740</v>
      </c>
      <c r="B117" s="85" t="s">
        <v>2741</v>
      </c>
      <c r="C117" s="183" t="s">
        <v>2740</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5">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5">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5">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5">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5">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5">
      <c r="A123" s="77" t="s">
        <v>2752</v>
      </c>
      <c r="B123" s="85" t="s">
        <v>2753</v>
      </c>
      <c r="C123" s="183" t="s">
        <v>2752</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5">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5">
      <c r="A125" s="77" t="s">
        <v>2756</v>
      </c>
      <c r="B125" s="85" t="s">
        <v>2757</v>
      </c>
      <c r="C125" s="183" t="s">
        <v>2756</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5">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5">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5">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5">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5">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5">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5">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5">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5">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5">
      <c r="A135" s="77" t="s">
        <v>2776</v>
      </c>
      <c r="B135" s="85" t="s">
        <v>2777</v>
      </c>
      <c r="C135" s="183" t="s">
        <v>2776</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5">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5">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2.8" x14ac:dyDescent="0.25">
      <c r="A138" s="77" t="s">
        <v>2781</v>
      </c>
      <c r="B138" s="232" t="s">
        <v>2782</v>
      </c>
      <c r="C138" s="183" t="s">
        <v>2781</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5">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5">
      <c r="A140" s="77" t="s">
        <v>2785</v>
      </c>
      <c r="B140" s="85" t="s">
        <v>2786</v>
      </c>
      <c r="C140" s="183" t="s">
        <v>2785</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5">
      <c r="A141" s="105"/>
      <c r="B141" s="191" t="s">
        <v>2787</v>
      </c>
      <c r="C141" s="184" t="s">
        <v>2788</v>
      </c>
      <c r="D141" s="106">
        <f t="shared" ref="D141:E141" si="28">D5+D22+D28+D35+D75+D82+D89+D107+D114+D129</f>
        <v>41004.720000000001</v>
      </c>
      <c r="E141" s="106">
        <f t="shared" si="28"/>
        <v>70592.3</v>
      </c>
      <c r="F141" s="82">
        <f t="shared" si="1"/>
        <v>172.15652246863289</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60"/>
      <c r="E143" s="361"/>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40" workbookViewId="0">
      <selection activeCell="D45" sqref="D45"/>
    </sheetView>
  </sheetViews>
  <sheetFormatPr defaultColWidth="14.44140625" defaultRowHeight="15" customHeight="1" x14ac:dyDescent="0.25"/>
  <cols>
    <col min="1" max="1" width="13.33203125" style="195" customWidth="1"/>
    <col min="2" max="2" width="60.6640625" style="199" customWidth="1"/>
    <col min="3" max="3" width="12.6640625" style="195" customWidth="1"/>
    <col min="4" max="5" width="14.6640625" customWidth="1"/>
    <col min="6" max="22" width="8" customWidth="1"/>
  </cols>
  <sheetData>
    <row r="1" spans="1:25" s="64" customFormat="1" ht="15" customHeight="1" x14ac:dyDescent="0.25">
      <c r="A1" s="299" t="s">
        <v>48</v>
      </c>
      <c r="B1" s="301" t="s">
        <v>49</v>
      </c>
      <c r="C1" s="299" t="s">
        <v>34</v>
      </c>
      <c r="D1" s="302" t="s">
        <v>35</v>
      </c>
      <c r="E1" s="300" t="s">
        <v>50</v>
      </c>
      <c r="F1" s="303" t="s">
        <v>39</v>
      </c>
    </row>
    <row r="2" spans="1:25" ht="50.1" customHeight="1" x14ac:dyDescent="0.25">
      <c r="A2" s="362" t="s">
        <v>2789</v>
      </c>
      <c r="B2" s="363"/>
      <c r="C2" s="363"/>
      <c r="D2" s="363"/>
      <c r="E2" s="363"/>
      <c r="F2" s="38"/>
      <c r="G2" s="38"/>
      <c r="H2" s="38"/>
      <c r="I2" s="38"/>
      <c r="J2" s="38"/>
      <c r="K2" s="38"/>
      <c r="L2" s="38"/>
      <c r="M2" s="38"/>
      <c r="N2" s="38"/>
      <c r="O2" s="38"/>
      <c r="P2" s="38"/>
      <c r="Q2" s="38"/>
      <c r="R2" s="38"/>
      <c r="S2" s="38"/>
      <c r="T2" s="38"/>
      <c r="U2" s="38"/>
      <c r="V2" s="38"/>
    </row>
    <row r="3" spans="1:25" s="29" customFormat="1" ht="48" customHeight="1" x14ac:dyDescent="0.25">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5">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5">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5">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13.2" x14ac:dyDescent="0.25">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5">
      <c r="A8" s="209" t="s">
        <v>609</v>
      </c>
      <c r="B8" s="111" t="s">
        <v>2798</v>
      </c>
      <c r="C8" s="92" t="s">
        <v>2799</v>
      </c>
      <c r="D8" s="249">
        <v>0</v>
      </c>
      <c r="E8" s="250">
        <v>0</v>
      </c>
      <c r="F8" s="37"/>
      <c r="G8" s="37"/>
      <c r="H8" s="37"/>
      <c r="I8" s="37"/>
      <c r="J8" s="37"/>
      <c r="K8" s="37"/>
      <c r="L8" s="37"/>
      <c r="M8" s="37"/>
      <c r="N8" s="37"/>
      <c r="O8" s="37"/>
      <c r="P8" s="37"/>
      <c r="Q8" s="37"/>
      <c r="R8" s="37"/>
      <c r="S8" s="37"/>
      <c r="T8" s="37"/>
      <c r="U8" s="37"/>
      <c r="V8" s="37"/>
    </row>
    <row r="9" spans="1:25" ht="13.5" customHeight="1" x14ac:dyDescent="0.25">
      <c r="A9" s="209" t="s">
        <v>609</v>
      </c>
      <c r="B9" s="111" t="s">
        <v>2800</v>
      </c>
      <c r="C9" s="92" t="s">
        <v>2801</v>
      </c>
      <c r="D9" s="249">
        <v>0</v>
      </c>
      <c r="E9" s="250">
        <v>0</v>
      </c>
      <c r="F9" s="37"/>
      <c r="G9" s="37"/>
      <c r="H9" s="37"/>
      <c r="I9" s="37"/>
      <c r="J9" s="37"/>
      <c r="K9" s="37"/>
      <c r="L9" s="37"/>
      <c r="M9" s="37"/>
      <c r="N9" s="37"/>
      <c r="O9" s="37"/>
      <c r="P9" s="37"/>
      <c r="Q9" s="37"/>
      <c r="R9" s="37"/>
      <c r="S9" s="37"/>
      <c r="T9" s="37"/>
      <c r="U9" s="37"/>
      <c r="V9" s="37"/>
    </row>
    <row r="10" spans="1:25" ht="13.5" customHeight="1" x14ac:dyDescent="0.25">
      <c r="A10" s="209" t="s">
        <v>609</v>
      </c>
      <c r="B10" s="111" t="s">
        <v>2038</v>
      </c>
      <c r="C10" s="92" t="s">
        <v>2802</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5">
      <c r="A11" s="209" t="s">
        <v>609</v>
      </c>
      <c r="B11" s="111" t="s">
        <v>392</v>
      </c>
      <c r="C11" s="92" t="s">
        <v>2803</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5">
      <c r="A12" s="209" t="s">
        <v>609</v>
      </c>
      <c r="B12" s="111" t="s">
        <v>2804</v>
      </c>
      <c r="C12" s="92" t="s">
        <v>2805</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5">
      <c r="A13" s="209" t="s">
        <v>609</v>
      </c>
      <c r="B13" s="111" t="s">
        <v>2806</v>
      </c>
      <c r="C13" s="92" t="s">
        <v>2807</v>
      </c>
      <c r="D13" s="249">
        <v>0</v>
      </c>
      <c r="E13" s="250">
        <v>0</v>
      </c>
      <c r="F13" s="37"/>
      <c r="G13" s="37"/>
      <c r="H13" s="37"/>
      <c r="I13" s="37"/>
      <c r="J13" s="37"/>
      <c r="K13" s="37"/>
      <c r="L13" s="37"/>
      <c r="M13" s="37"/>
      <c r="N13" s="37"/>
      <c r="O13" s="37"/>
      <c r="P13" s="37"/>
      <c r="Q13" s="37"/>
      <c r="R13" s="37"/>
      <c r="S13" s="37"/>
      <c r="T13" s="37"/>
      <c r="U13" s="37"/>
      <c r="V13" s="37"/>
    </row>
    <row r="14" spans="1:25" ht="13.2" x14ac:dyDescent="0.25">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5">
      <c r="A15" s="209" t="s">
        <v>609</v>
      </c>
      <c r="B15" s="111" t="s">
        <v>2810</v>
      </c>
      <c r="C15" s="92" t="s">
        <v>2811</v>
      </c>
      <c r="D15" s="249">
        <v>0</v>
      </c>
      <c r="E15" s="250">
        <v>0</v>
      </c>
      <c r="F15" s="37"/>
      <c r="G15" s="37"/>
      <c r="H15" s="37"/>
      <c r="I15" s="37"/>
      <c r="J15" s="37"/>
      <c r="K15" s="37"/>
      <c r="L15" s="37"/>
      <c r="M15" s="37"/>
      <c r="N15" s="37"/>
      <c r="O15" s="37"/>
      <c r="P15" s="37"/>
      <c r="Q15" s="37"/>
      <c r="R15" s="37"/>
      <c r="S15" s="37"/>
      <c r="T15" s="37"/>
      <c r="U15" s="37"/>
      <c r="V15" s="37"/>
    </row>
    <row r="16" spans="1:25" ht="22.8" x14ac:dyDescent="0.25">
      <c r="A16" s="209" t="s">
        <v>609</v>
      </c>
      <c r="B16" s="111" t="s">
        <v>2812</v>
      </c>
      <c r="C16" s="92" t="s">
        <v>2813</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5">
      <c r="A17" s="209" t="s">
        <v>609</v>
      </c>
      <c r="B17" s="111" t="s">
        <v>2814</v>
      </c>
      <c r="C17" s="92" t="s">
        <v>2815</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5">
      <c r="A18" s="209" t="s">
        <v>609</v>
      </c>
      <c r="B18" s="111" t="s">
        <v>2816</v>
      </c>
      <c r="C18" s="92" t="s">
        <v>2817</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5">
      <c r="A19" s="209" t="s">
        <v>609</v>
      </c>
      <c r="B19" s="111" t="s">
        <v>2818</v>
      </c>
      <c r="C19" s="92" t="s">
        <v>2819</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5">
      <c r="A20" s="209" t="s">
        <v>609</v>
      </c>
      <c r="B20" s="111" t="s">
        <v>2820</v>
      </c>
      <c r="C20" s="92" t="s">
        <v>2821</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5">
      <c r="A21" s="209" t="s">
        <v>609</v>
      </c>
      <c r="B21" s="111" t="s">
        <v>2822</v>
      </c>
      <c r="C21" s="92" t="s">
        <v>2823</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5">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5">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5">
      <c r="A24" s="209" t="s">
        <v>609</v>
      </c>
      <c r="B24" s="111" t="s">
        <v>2798</v>
      </c>
      <c r="C24" s="92" t="s">
        <v>2828</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5">
      <c r="A25" s="209" t="s">
        <v>609</v>
      </c>
      <c r="B25" s="111" t="s">
        <v>2800</v>
      </c>
      <c r="C25" s="92" t="s">
        <v>2829</v>
      </c>
      <c r="D25" s="249">
        <v>0</v>
      </c>
      <c r="E25" s="250">
        <v>0</v>
      </c>
      <c r="F25" s="37"/>
      <c r="G25" s="37"/>
      <c r="H25" s="37"/>
      <c r="I25" s="37"/>
      <c r="J25" s="37"/>
      <c r="K25" s="37"/>
      <c r="L25" s="37"/>
      <c r="M25" s="37"/>
      <c r="N25" s="37"/>
      <c r="O25" s="37"/>
      <c r="P25" s="37"/>
      <c r="Q25" s="37"/>
      <c r="R25" s="37"/>
      <c r="S25" s="37"/>
      <c r="T25" s="37"/>
      <c r="U25" s="37"/>
      <c r="V25" s="37"/>
    </row>
    <row r="26" spans="1:22" ht="13.5" customHeight="1" x14ac:dyDescent="0.25">
      <c r="A26" s="209" t="s">
        <v>609</v>
      </c>
      <c r="B26" s="111" t="s">
        <v>2038</v>
      </c>
      <c r="C26" s="92" t="s">
        <v>2830</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5">
      <c r="A27" s="209" t="s">
        <v>609</v>
      </c>
      <c r="B27" s="111" t="s">
        <v>392</v>
      </c>
      <c r="C27" s="92" t="s">
        <v>2831</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5">
      <c r="A28" s="209" t="s">
        <v>609</v>
      </c>
      <c r="B28" s="111" t="s">
        <v>2804</v>
      </c>
      <c r="C28" s="92" t="s">
        <v>2832</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5">
      <c r="A29" s="209" t="s">
        <v>609</v>
      </c>
      <c r="B29" s="111" t="s">
        <v>2806</v>
      </c>
      <c r="C29" s="92" t="s">
        <v>2833</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5">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5">
      <c r="A31" s="209" t="s">
        <v>609</v>
      </c>
      <c r="B31" s="111" t="s">
        <v>2810</v>
      </c>
      <c r="C31" s="92" t="s">
        <v>2836</v>
      </c>
      <c r="D31" s="249">
        <v>0</v>
      </c>
      <c r="E31" s="250">
        <v>0</v>
      </c>
      <c r="F31" s="37"/>
      <c r="G31" s="37"/>
      <c r="H31" s="37"/>
      <c r="I31" s="37"/>
      <c r="J31" s="37"/>
      <c r="K31" s="37"/>
      <c r="L31" s="37"/>
      <c r="M31" s="37"/>
      <c r="N31" s="37"/>
      <c r="O31" s="37"/>
      <c r="P31" s="37"/>
      <c r="Q31" s="37"/>
      <c r="R31" s="37"/>
      <c r="S31" s="37"/>
      <c r="T31" s="37"/>
      <c r="U31" s="37"/>
      <c r="V31" s="37"/>
    </row>
    <row r="32" spans="1:22" ht="22.8" x14ac:dyDescent="0.25">
      <c r="A32" s="209" t="s">
        <v>609</v>
      </c>
      <c r="B32" s="111" t="s">
        <v>2812</v>
      </c>
      <c r="C32" s="92" t="s">
        <v>2837</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5">
      <c r="A33" s="209" t="s">
        <v>609</v>
      </c>
      <c r="B33" s="111" t="s">
        <v>2814</v>
      </c>
      <c r="C33" s="92" t="s">
        <v>2838</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5">
      <c r="A34" s="209" t="s">
        <v>609</v>
      </c>
      <c r="B34" s="111" t="s">
        <v>2816</v>
      </c>
      <c r="C34" s="92" t="s">
        <v>2839</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5">
      <c r="A35" s="209" t="s">
        <v>609</v>
      </c>
      <c r="B35" s="111" t="s">
        <v>2818</v>
      </c>
      <c r="C35" s="92" t="s">
        <v>2840</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5">
      <c r="A36" s="209" t="s">
        <v>609</v>
      </c>
      <c r="B36" s="111" t="s">
        <v>2820</v>
      </c>
      <c r="C36" s="92" t="s">
        <v>2841</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5">
      <c r="A37" s="209" t="s">
        <v>609</v>
      </c>
      <c r="B37" s="111" t="s">
        <v>2822</v>
      </c>
      <c r="C37" s="92" t="s">
        <v>2842</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5">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5">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5">
      <c r="A40" s="209" t="s">
        <v>609</v>
      </c>
      <c r="B40" s="111" t="s">
        <v>2847</v>
      </c>
      <c r="C40" s="92" t="s">
        <v>2848</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5">
      <c r="A41" s="209" t="s">
        <v>609</v>
      </c>
      <c r="B41" s="111" t="s">
        <v>2298</v>
      </c>
      <c r="C41" s="92" t="s">
        <v>2849</v>
      </c>
      <c r="D41" s="249"/>
      <c r="E41" s="250">
        <v>0</v>
      </c>
      <c r="F41" s="37"/>
      <c r="G41" s="37"/>
      <c r="H41" s="37"/>
      <c r="I41" s="37"/>
      <c r="J41" s="37"/>
      <c r="K41" s="37"/>
      <c r="L41" s="37"/>
      <c r="M41" s="37"/>
      <c r="N41" s="37"/>
      <c r="O41" s="37"/>
      <c r="P41" s="37"/>
      <c r="Q41" s="37"/>
      <c r="R41" s="37"/>
      <c r="S41" s="37"/>
      <c r="T41" s="37"/>
      <c r="U41" s="37"/>
      <c r="V41" s="37"/>
    </row>
    <row r="42" spans="1:22" ht="13.5" customHeight="1" x14ac:dyDescent="0.25">
      <c r="A42" s="209" t="s">
        <v>609</v>
      </c>
      <c r="B42" s="111" t="s">
        <v>2850</v>
      </c>
      <c r="C42" s="92" t="s">
        <v>2851</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5">
      <c r="A43" s="209" t="s">
        <v>609</v>
      </c>
      <c r="B43" s="111" t="s">
        <v>2852</v>
      </c>
      <c r="C43" s="92" t="s">
        <v>2853</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5">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5">
      <c r="A45" s="209" t="s">
        <v>609</v>
      </c>
      <c r="B45" s="111" t="s">
        <v>2847</v>
      </c>
      <c r="C45" s="92" t="s">
        <v>2856</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5">
      <c r="A46" s="209" t="s">
        <v>609</v>
      </c>
      <c r="B46" s="111" t="s">
        <v>2298</v>
      </c>
      <c r="C46" s="92" t="s">
        <v>2857</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5">
      <c r="A47" s="209" t="s">
        <v>609</v>
      </c>
      <c r="B47" s="111" t="s">
        <v>2850</v>
      </c>
      <c r="C47" s="92" t="s">
        <v>2858</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5">
      <c r="A48" s="210"/>
      <c r="B48" s="112" t="s">
        <v>2852</v>
      </c>
      <c r="C48" s="165" t="s">
        <v>2859</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5">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5">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5">
      <c r="A51" s="201"/>
      <c r="B51" s="198"/>
      <c r="C51" s="193"/>
      <c r="D51" s="364"/>
      <c r="E51" s="365"/>
      <c r="F51" s="39"/>
      <c r="G51" s="39"/>
      <c r="H51" s="39"/>
      <c r="I51" s="39"/>
      <c r="J51" s="39"/>
      <c r="K51" s="39"/>
      <c r="L51" s="39"/>
      <c r="M51" s="39"/>
      <c r="N51" s="39"/>
      <c r="O51" s="39"/>
      <c r="P51" s="39"/>
      <c r="Q51" s="39"/>
      <c r="R51" s="39"/>
      <c r="S51" s="39"/>
      <c r="T51" s="39"/>
      <c r="U51" s="39"/>
      <c r="V51" s="39"/>
    </row>
    <row r="52" spans="1:22" ht="12" customHeight="1" x14ac:dyDescent="0.25">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5">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5">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5">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5">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5">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5">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5">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5">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5">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5">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5">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5">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5">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5">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5">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5">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5">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5">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5">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5">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5">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5">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5">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5">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5">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5">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5">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5">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5">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5">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5">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5">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5">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5">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5">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5">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5">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5">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5">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5">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5">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5">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5">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5">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5">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5">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5">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4"/>
    </row>
    <row r="250" spans="1:22" ht="15.75" customHeight="1" x14ac:dyDescent="0.25">
      <c r="C250" s="194"/>
    </row>
    <row r="251" spans="1:22" ht="15.75" customHeight="1" x14ac:dyDescent="0.25">
      <c r="C251" s="194"/>
    </row>
    <row r="252" spans="1:22" ht="15.75" customHeight="1" x14ac:dyDescent="0.25">
      <c r="C252" s="194"/>
    </row>
    <row r="253" spans="1:22" ht="15.75" customHeight="1" x14ac:dyDescent="0.25">
      <c r="C253" s="194"/>
    </row>
    <row r="254" spans="1:22" ht="15.75" customHeight="1" x14ac:dyDescent="0.25">
      <c r="C254" s="194"/>
    </row>
    <row r="255" spans="1:22" ht="15.75" customHeight="1" x14ac:dyDescent="0.25">
      <c r="C255" s="194"/>
    </row>
    <row r="256" spans="1:22" ht="15.75" customHeight="1" x14ac:dyDescent="0.25">
      <c r="C256" s="194"/>
    </row>
    <row r="257" spans="3:3" ht="15.75" customHeight="1" x14ac:dyDescent="0.25">
      <c r="C257" s="194"/>
    </row>
    <row r="258" spans="3:3" ht="15.75" customHeight="1" x14ac:dyDescent="0.25">
      <c r="C258" s="194"/>
    </row>
    <row r="259" spans="3:3" ht="15.75" customHeight="1" x14ac:dyDescent="0.25">
      <c r="C259" s="194"/>
    </row>
    <row r="260" spans="3:3" ht="15.75" customHeight="1" x14ac:dyDescent="0.25">
      <c r="C260" s="194"/>
    </row>
    <row r="261" spans="3:3" ht="15.75" customHeight="1" x14ac:dyDescent="0.25">
      <c r="C261" s="194"/>
    </row>
    <row r="262" spans="3:3" ht="15.75" customHeight="1" x14ac:dyDescent="0.25">
      <c r="C262" s="194"/>
    </row>
    <row r="263" spans="3:3" ht="15.75" customHeight="1" x14ac:dyDescent="0.25">
      <c r="C263" s="194"/>
    </row>
    <row r="264" spans="3:3" ht="15.75" customHeight="1" x14ac:dyDescent="0.25">
      <c r="C264" s="194"/>
    </row>
    <row r="265" spans="3:3" ht="15.75" customHeight="1" x14ac:dyDescent="0.25">
      <c r="C265" s="194"/>
    </row>
    <row r="266" spans="3:3" ht="15.75" customHeight="1" x14ac:dyDescent="0.25">
      <c r="C266" s="194"/>
    </row>
    <row r="267" spans="3:3" ht="15.75" customHeight="1" x14ac:dyDescent="0.25">
      <c r="C267" s="194"/>
    </row>
    <row r="268" spans="3:3" ht="15.75" customHeight="1" x14ac:dyDescent="0.25">
      <c r="C268" s="194"/>
    </row>
    <row r="269" spans="3:3" ht="15.75" customHeight="1" x14ac:dyDescent="0.25">
      <c r="C269" s="194"/>
    </row>
    <row r="270" spans="3:3" ht="15.75" customHeight="1" x14ac:dyDescent="0.25">
      <c r="C270" s="194"/>
    </row>
    <row r="271" spans="3:3" ht="15.75" customHeight="1" x14ac:dyDescent="0.25">
      <c r="C271" s="194"/>
    </row>
    <row r="272" spans="3:3" ht="15.75" customHeight="1" x14ac:dyDescent="0.25">
      <c r="C272" s="194"/>
    </row>
    <row r="273" spans="3:3" ht="15.75" customHeight="1" x14ac:dyDescent="0.25">
      <c r="C273" s="194"/>
    </row>
    <row r="274" spans="3:3" ht="15.75" customHeight="1" x14ac:dyDescent="0.25">
      <c r="C274" s="194"/>
    </row>
    <row r="275" spans="3:3" ht="15.75" customHeight="1" x14ac:dyDescent="0.25">
      <c r="C275" s="194"/>
    </row>
    <row r="276" spans="3:3" ht="15.75" customHeight="1" x14ac:dyDescent="0.25">
      <c r="C276" s="194"/>
    </row>
    <row r="277" spans="3:3" ht="15.75" customHeight="1" x14ac:dyDescent="0.25">
      <c r="C277" s="194"/>
    </row>
    <row r="278" spans="3:3" ht="15.75" customHeight="1" x14ac:dyDescent="0.25">
      <c r="C278" s="194"/>
    </row>
    <row r="279" spans="3:3" ht="15.75" customHeight="1" x14ac:dyDescent="0.25">
      <c r="C279" s="194"/>
    </row>
    <row r="280" spans="3:3" ht="15.75" customHeight="1" x14ac:dyDescent="0.25">
      <c r="C280" s="194"/>
    </row>
    <row r="281" spans="3:3" ht="15.75" customHeight="1" x14ac:dyDescent="0.25">
      <c r="C281" s="194"/>
    </row>
    <row r="282" spans="3:3" ht="15.75" customHeight="1" x14ac:dyDescent="0.25">
      <c r="C282" s="194"/>
    </row>
    <row r="283" spans="3:3" ht="15.75" customHeight="1" x14ac:dyDescent="0.25">
      <c r="C283" s="194"/>
    </row>
    <row r="284" spans="3:3" ht="15.75" customHeight="1" x14ac:dyDescent="0.25">
      <c r="C284" s="194"/>
    </row>
    <row r="285" spans="3:3" ht="15.75" customHeight="1" x14ac:dyDescent="0.25">
      <c r="C285" s="194"/>
    </row>
    <row r="286" spans="3:3" ht="15.75" customHeight="1" x14ac:dyDescent="0.25">
      <c r="C286" s="194"/>
    </row>
    <row r="287" spans="3:3" ht="15.75" customHeight="1" x14ac:dyDescent="0.25">
      <c r="C287" s="194"/>
    </row>
    <row r="288" spans="3:3" ht="15.75" customHeight="1" x14ac:dyDescent="0.25">
      <c r="C288" s="194"/>
    </row>
    <row r="289" spans="3:3" ht="15.75" customHeight="1" x14ac:dyDescent="0.25">
      <c r="C289" s="194"/>
    </row>
    <row r="290" spans="3:3" ht="15.75" customHeight="1" x14ac:dyDescent="0.25">
      <c r="C290" s="194"/>
    </row>
    <row r="291" spans="3:3" ht="15.75" customHeight="1" x14ac:dyDescent="0.25">
      <c r="C291" s="194"/>
    </row>
    <row r="292" spans="3:3" ht="15.75" customHeight="1" x14ac:dyDescent="0.25">
      <c r="C292" s="194"/>
    </row>
    <row r="293" spans="3:3" ht="15.75" customHeight="1" x14ac:dyDescent="0.25">
      <c r="C293" s="194"/>
    </row>
    <row r="294" spans="3:3" ht="15.75" customHeight="1" x14ac:dyDescent="0.25">
      <c r="C294" s="194"/>
    </row>
    <row r="295" spans="3:3" ht="15.75" customHeight="1" x14ac:dyDescent="0.25">
      <c r="C295" s="194"/>
    </row>
    <row r="296" spans="3:3" ht="15.75" customHeight="1" x14ac:dyDescent="0.25">
      <c r="C296" s="194"/>
    </row>
    <row r="297" spans="3:3" ht="15.75" customHeight="1" x14ac:dyDescent="0.25">
      <c r="C297" s="194"/>
    </row>
    <row r="298" spans="3:3" ht="15.75" customHeight="1" x14ac:dyDescent="0.25">
      <c r="C298" s="194"/>
    </row>
    <row r="299" spans="3:3" ht="15.75" customHeight="1" x14ac:dyDescent="0.25">
      <c r="C299" s="194"/>
    </row>
    <row r="300" spans="3:3" ht="15.75" customHeight="1" x14ac:dyDescent="0.25">
      <c r="C300" s="194"/>
    </row>
    <row r="301" spans="3:3" ht="15.75" customHeight="1" x14ac:dyDescent="0.25">
      <c r="C301" s="194"/>
    </row>
    <row r="302" spans="3:3" ht="15.75" customHeight="1" x14ac:dyDescent="0.25">
      <c r="C302" s="194"/>
    </row>
    <row r="303" spans="3:3" ht="15.75" customHeight="1" x14ac:dyDescent="0.25">
      <c r="C303" s="194"/>
    </row>
    <row r="304" spans="3:3" ht="15.75" customHeight="1" x14ac:dyDescent="0.25">
      <c r="C304" s="194"/>
    </row>
    <row r="305" spans="3:3" ht="15.75" customHeight="1" x14ac:dyDescent="0.25">
      <c r="C305" s="194"/>
    </row>
    <row r="306" spans="3:3" ht="15.75" customHeight="1" x14ac:dyDescent="0.25">
      <c r="C306" s="194"/>
    </row>
    <row r="307" spans="3:3" ht="15.75" customHeight="1" x14ac:dyDescent="0.25">
      <c r="C307" s="194"/>
    </row>
    <row r="308" spans="3:3" ht="15.75" customHeight="1" x14ac:dyDescent="0.25">
      <c r="C308" s="194"/>
    </row>
    <row r="309" spans="3:3" ht="15.75" customHeight="1" x14ac:dyDescent="0.25">
      <c r="C309" s="194"/>
    </row>
    <row r="310" spans="3:3" ht="15.75" customHeight="1" x14ac:dyDescent="0.25">
      <c r="C310" s="194"/>
    </row>
    <row r="311" spans="3:3" ht="15.75" customHeight="1" x14ac:dyDescent="0.25">
      <c r="C311" s="194"/>
    </row>
    <row r="312" spans="3:3" ht="15.75" customHeight="1" x14ac:dyDescent="0.25">
      <c r="C312" s="194"/>
    </row>
    <row r="313" spans="3:3" ht="15.75" customHeight="1" x14ac:dyDescent="0.25">
      <c r="C313" s="194"/>
    </row>
    <row r="314" spans="3:3" ht="15.75" customHeight="1" x14ac:dyDescent="0.25">
      <c r="C314" s="194"/>
    </row>
    <row r="315" spans="3:3" ht="15.75" customHeight="1" x14ac:dyDescent="0.25">
      <c r="C315" s="194"/>
    </row>
    <row r="316" spans="3:3" ht="15.75" customHeight="1" x14ac:dyDescent="0.25">
      <c r="C316" s="194"/>
    </row>
    <row r="317" spans="3:3" ht="15.75" customHeight="1" x14ac:dyDescent="0.25">
      <c r="C317" s="194"/>
    </row>
    <row r="318" spans="3:3" ht="15.75" customHeight="1" x14ac:dyDescent="0.25">
      <c r="C318" s="194"/>
    </row>
    <row r="319" spans="3:3" ht="15.75" customHeight="1" x14ac:dyDescent="0.25">
      <c r="C319" s="194"/>
    </row>
    <row r="320" spans="3:3" ht="15.75" customHeight="1" x14ac:dyDescent="0.25">
      <c r="C320" s="194"/>
    </row>
    <row r="321" spans="3:3" ht="15.75" customHeight="1" x14ac:dyDescent="0.25">
      <c r="C321" s="194"/>
    </row>
    <row r="322" spans="3:3" ht="15.75" customHeight="1" x14ac:dyDescent="0.25">
      <c r="C322" s="194"/>
    </row>
    <row r="323" spans="3:3" ht="15.75" customHeight="1" x14ac:dyDescent="0.25">
      <c r="C323" s="194"/>
    </row>
    <row r="324" spans="3:3" ht="15.75" customHeight="1" x14ac:dyDescent="0.25">
      <c r="C324" s="194"/>
    </row>
    <row r="325" spans="3:3" ht="15.75" customHeight="1" x14ac:dyDescent="0.25">
      <c r="C325" s="194"/>
    </row>
    <row r="326" spans="3:3" ht="15.75" customHeight="1" x14ac:dyDescent="0.25">
      <c r="C326" s="194"/>
    </row>
    <row r="327" spans="3:3" ht="15.75" customHeight="1" x14ac:dyDescent="0.25">
      <c r="C327" s="194"/>
    </row>
    <row r="328" spans="3:3" ht="15.75" customHeight="1" x14ac:dyDescent="0.25">
      <c r="C328" s="194"/>
    </row>
    <row r="329" spans="3:3" ht="15.75" customHeight="1" x14ac:dyDescent="0.25">
      <c r="C329" s="194"/>
    </row>
    <row r="330" spans="3:3" ht="15.75" customHeight="1" x14ac:dyDescent="0.25">
      <c r="C330" s="194"/>
    </row>
    <row r="331" spans="3:3" ht="15.75" customHeight="1" x14ac:dyDescent="0.25">
      <c r="C331" s="194"/>
    </row>
    <row r="332" spans="3:3" ht="15.75" customHeight="1" x14ac:dyDescent="0.25">
      <c r="C332" s="194"/>
    </row>
    <row r="333" spans="3:3" ht="15.75" customHeight="1" x14ac:dyDescent="0.25">
      <c r="C333" s="194"/>
    </row>
    <row r="334" spans="3:3" ht="15.75" customHeight="1" x14ac:dyDescent="0.25">
      <c r="C334" s="194"/>
    </row>
    <row r="335" spans="3:3" ht="15.75" customHeight="1" x14ac:dyDescent="0.25">
      <c r="C335" s="194"/>
    </row>
    <row r="336" spans="3:3" ht="15.75" customHeight="1" x14ac:dyDescent="0.25">
      <c r="C336" s="194"/>
    </row>
    <row r="337" spans="3:3" ht="15.75" customHeight="1" x14ac:dyDescent="0.25">
      <c r="C337" s="194"/>
    </row>
    <row r="338" spans="3:3" ht="15.75" customHeight="1" x14ac:dyDescent="0.25">
      <c r="C338" s="194"/>
    </row>
    <row r="339" spans="3:3" ht="15.75" customHeight="1" x14ac:dyDescent="0.25">
      <c r="C339" s="194"/>
    </row>
    <row r="340" spans="3:3" ht="15.75" customHeight="1" x14ac:dyDescent="0.25">
      <c r="C340" s="194"/>
    </row>
    <row r="341" spans="3:3" ht="15.75" customHeight="1" x14ac:dyDescent="0.25">
      <c r="C341" s="194"/>
    </row>
    <row r="342" spans="3:3" ht="15.75" customHeight="1" x14ac:dyDescent="0.25">
      <c r="C342" s="194"/>
    </row>
    <row r="343" spans="3:3" ht="15.75" customHeight="1" x14ac:dyDescent="0.25">
      <c r="C343" s="194"/>
    </row>
    <row r="344" spans="3:3" ht="15.75" customHeight="1" x14ac:dyDescent="0.25">
      <c r="C344" s="194"/>
    </row>
    <row r="345" spans="3:3" ht="15.75" customHeight="1" x14ac:dyDescent="0.25">
      <c r="C345" s="194"/>
    </row>
    <row r="346" spans="3:3" ht="15.75" customHeight="1" x14ac:dyDescent="0.25">
      <c r="C346" s="194"/>
    </row>
    <row r="347" spans="3:3" ht="15.75" customHeight="1" x14ac:dyDescent="0.25">
      <c r="C347" s="194"/>
    </row>
    <row r="348" spans="3:3" ht="15.75" customHeight="1" x14ac:dyDescent="0.25">
      <c r="C348" s="194"/>
    </row>
    <row r="349" spans="3:3" ht="15.75" customHeight="1" x14ac:dyDescent="0.25">
      <c r="C349" s="194"/>
    </row>
    <row r="350" spans="3:3" ht="15.75" customHeight="1" x14ac:dyDescent="0.25">
      <c r="C350" s="194"/>
    </row>
    <row r="351" spans="3:3" ht="15.75" customHeight="1" x14ac:dyDescent="0.25">
      <c r="C351" s="194"/>
    </row>
    <row r="352" spans="3:3" ht="15.75" customHeight="1" x14ac:dyDescent="0.25">
      <c r="C352" s="194"/>
    </row>
    <row r="353" spans="3:3" ht="15.75" customHeight="1" x14ac:dyDescent="0.25">
      <c r="C353" s="194"/>
    </row>
    <row r="354" spans="3:3" ht="15.75" customHeight="1" x14ac:dyDescent="0.25">
      <c r="C354" s="194"/>
    </row>
    <row r="355" spans="3:3" ht="15.75" customHeight="1" x14ac:dyDescent="0.25">
      <c r="C355" s="194"/>
    </row>
    <row r="356" spans="3:3" ht="15.75" customHeight="1" x14ac:dyDescent="0.25">
      <c r="C356" s="194"/>
    </row>
    <row r="357" spans="3:3" ht="15.75" customHeight="1" x14ac:dyDescent="0.25">
      <c r="C357" s="194"/>
    </row>
    <row r="358" spans="3:3" ht="15.75" customHeight="1" x14ac:dyDescent="0.25">
      <c r="C358" s="194"/>
    </row>
    <row r="359" spans="3:3" ht="15.75" customHeight="1" x14ac:dyDescent="0.25">
      <c r="C359" s="194"/>
    </row>
    <row r="360" spans="3:3" ht="15.75" customHeight="1" x14ac:dyDescent="0.25">
      <c r="C360" s="194"/>
    </row>
    <row r="361" spans="3:3" ht="15.75" customHeight="1" x14ac:dyDescent="0.25">
      <c r="C361" s="194"/>
    </row>
    <row r="362" spans="3:3" ht="15.75" customHeight="1" x14ac:dyDescent="0.25">
      <c r="C362" s="194"/>
    </row>
    <row r="363" spans="3:3" ht="15.75" customHeight="1" x14ac:dyDescent="0.25">
      <c r="C363" s="194"/>
    </row>
    <row r="364" spans="3:3" ht="15.75" customHeight="1" x14ac:dyDescent="0.25">
      <c r="C364" s="194"/>
    </row>
    <row r="365" spans="3:3" ht="15.75" customHeight="1" x14ac:dyDescent="0.25">
      <c r="C365" s="194"/>
    </row>
    <row r="366" spans="3:3" ht="15.75" customHeight="1" x14ac:dyDescent="0.25">
      <c r="C366" s="194"/>
    </row>
    <row r="367" spans="3:3" ht="15.75" customHeight="1" x14ac:dyDescent="0.25">
      <c r="C367" s="194"/>
    </row>
    <row r="368" spans="3:3" ht="15.75" customHeight="1" x14ac:dyDescent="0.25">
      <c r="C368" s="194"/>
    </row>
    <row r="369" spans="3:3" ht="15.75" customHeight="1" x14ac:dyDescent="0.25">
      <c r="C369" s="194"/>
    </row>
    <row r="370" spans="3:3" ht="15.75" customHeight="1" x14ac:dyDescent="0.25">
      <c r="C370" s="194"/>
    </row>
    <row r="371" spans="3:3" ht="15.75" customHeight="1" x14ac:dyDescent="0.25">
      <c r="C371" s="194"/>
    </row>
    <row r="372" spans="3:3" ht="15.75" customHeight="1" x14ac:dyDescent="0.25">
      <c r="C372" s="194"/>
    </row>
    <row r="373" spans="3:3" ht="15.75" customHeight="1" x14ac:dyDescent="0.25">
      <c r="C373" s="194"/>
    </row>
    <row r="374" spans="3:3" ht="15.75" customHeight="1" x14ac:dyDescent="0.25">
      <c r="C374" s="194"/>
    </row>
    <row r="375" spans="3:3" ht="15.75" customHeight="1" x14ac:dyDescent="0.25">
      <c r="C375" s="194"/>
    </row>
    <row r="376" spans="3:3" ht="15.75" customHeight="1" x14ac:dyDescent="0.25">
      <c r="C376" s="194"/>
    </row>
    <row r="377" spans="3:3" ht="15.75" customHeight="1" x14ac:dyDescent="0.25">
      <c r="C377" s="194"/>
    </row>
    <row r="378" spans="3:3" ht="15.75" customHeight="1" x14ac:dyDescent="0.25">
      <c r="C378" s="194"/>
    </row>
    <row r="379" spans="3:3" ht="15.75" customHeight="1" x14ac:dyDescent="0.25">
      <c r="C379" s="194"/>
    </row>
    <row r="380" spans="3:3" ht="15.75" customHeight="1" x14ac:dyDescent="0.25">
      <c r="C380" s="194"/>
    </row>
    <row r="381" spans="3:3" ht="15.75" customHeight="1" x14ac:dyDescent="0.25">
      <c r="C381" s="194"/>
    </row>
    <row r="382" spans="3:3" ht="15.75" customHeight="1" x14ac:dyDescent="0.25">
      <c r="C382" s="194"/>
    </row>
    <row r="383" spans="3:3" ht="15.75" customHeight="1" x14ac:dyDescent="0.25">
      <c r="C383" s="194"/>
    </row>
    <row r="384" spans="3:3" ht="15.75" customHeight="1" x14ac:dyDescent="0.25">
      <c r="C384" s="194"/>
    </row>
    <row r="385" spans="3:3" ht="15.75" customHeight="1" x14ac:dyDescent="0.25">
      <c r="C385" s="194"/>
    </row>
    <row r="386" spans="3:3" ht="15.75" customHeight="1" x14ac:dyDescent="0.25">
      <c r="C386" s="194"/>
    </row>
    <row r="387" spans="3:3" ht="15.75" customHeight="1" x14ac:dyDescent="0.25">
      <c r="C387" s="194"/>
    </row>
    <row r="388" spans="3:3" ht="15.75" customHeight="1" x14ac:dyDescent="0.25">
      <c r="C388" s="194"/>
    </row>
    <row r="389" spans="3:3" ht="15.75" customHeight="1" x14ac:dyDescent="0.25">
      <c r="C389" s="194"/>
    </row>
    <row r="390" spans="3:3" ht="15.75" customHeight="1" x14ac:dyDescent="0.25">
      <c r="C390" s="194"/>
    </row>
    <row r="391" spans="3:3" ht="15.75" customHeight="1" x14ac:dyDescent="0.25">
      <c r="C391" s="194"/>
    </row>
    <row r="392" spans="3:3" ht="15.75" customHeight="1" x14ac:dyDescent="0.25">
      <c r="C392" s="194"/>
    </row>
    <row r="393" spans="3:3" ht="15.75" customHeight="1" x14ac:dyDescent="0.25">
      <c r="C393" s="194"/>
    </row>
    <row r="394" spans="3:3" ht="15.75" customHeight="1" x14ac:dyDescent="0.25">
      <c r="C394" s="194"/>
    </row>
    <row r="395" spans="3:3" ht="15.75" customHeight="1" x14ac:dyDescent="0.25">
      <c r="C395" s="194"/>
    </row>
    <row r="396" spans="3:3" ht="15.75" customHeight="1" x14ac:dyDescent="0.25">
      <c r="C396" s="194"/>
    </row>
    <row r="397" spans="3:3" ht="15.75" customHeight="1" x14ac:dyDescent="0.25">
      <c r="C397" s="194"/>
    </row>
    <row r="398" spans="3:3" ht="15.75" customHeight="1" x14ac:dyDescent="0.25">
      <c r="C398" s="194"/>
    </row>
    <row r="399" spans="3:3" ht="15.75" customHeight="1" x14ac:dyDescent="0.25">
      <c r="C399" s="194"/>
    </row>
    <row r="400" spans="3:3" ht="15.75" customHeight="1" x14ac:dyDescent="0.25">
      <c r="C400" s="194"/>
    </row>
    <row r="401" spans="3:3" ht="15.75" customHeight="1" x14ac:dyDescent="0.25">
      <c r="C401" s="194"/>
    </row>
    <row r="402" spans="3:3" ht="15.75" customHeight="1" x14ac:dyDescent="0.25">
      <c r="C402" s="194"/>
    </row>
    <row r="403" spans="3:3" ht="15.75" customHeight="1" x14ac:dyDescent="0.25">
      <c r="C403" s="194"/>
    </row>
    <row r="404" spans="3:3" ht="15.75" customHeight="1" x14ac:dyDescent="0.25">
      <c r="C404" s="194"/>
    </row>
    <row r="405" spans="3:3" ht="15.75" customHeight="1" x14ac:dyDescent="0.25">
      <c r="C405" s="194"/>
    </row>
    <row r="406" spans="3:3" ht="15.75" customHeight="1" x14ac:dyDescent="0.25">
      <c r="C406" s="194"/>
    </row>
    <row r="407" spans="3:3" ht="15.75" customHeight="1" x14ac:dyDescent="0.25">
      <c r="C407" s="194"/>
    </row>
    <row r="408" spans="3:3" ht="15.75" customHeight="1" x14ac:dyDescent="0.25">
      <c r="C408" s="194"/>
    </row>
    <row r="409" spans="3:3" ht="15.75" customHeight="1" x14ac:dyDescent="0.25">
      <c r="C409" s="194"/>
    </row>
    <row r="410" spans="3:3" ht="15.75" customHeight="1" x14ac:dyDescent="0.25">
      <c r="C410" s="194"/>
    </row>
    <row r="411" spans="3:3" ht="15.75" customHeight="1" x14ac:dyDescent="0.25">
      <c r="C411" s="194"/>
    </row>
    <row r="412" spans="3:3" ht="15.75" customHeight="1" x14ac:dyDescent="0.25">
      <c r="C412" s="194"/>
    </row>
    <row r="413" spans="3:3" ht="15.75" customHeight="1" x14ac:dyDescent="0.25">
      <c r="C413" s="194"/>
    </row>
    <row r="414" spans="3:3" ht="15.75" customHeight="1" x14ac:dyDescent="0.25">
      <c r="C414" s="194"/>
    </row>
    <row r="415" spans="3:3" ht="15.75" customHeight="1" x14ac:dyDescent="0.25">
      <c r="C415" s="194"/>
    </row>
    <row r="416" spans="3:3" ht="15.75" customHeight="1" x14ac:dyDescent="0.25">
      <c r="C416" s="194"/>
    </row>
    <row r="417" spans="3:3" ht="15.75" customHeight="1" x14ac:dyDescent="0.25">
      <c r="C417" s="194"/>
    </row>
    <row r="418" spans="3:3" ht="15.75" customHeight="1" x14ac:dyDescent="0.25">
      <c r="C418" s="194"/>
    </row>
    <row r="419" spans="3:3" ht="15.75" customHeight="1" x14ac:dyDescent="0.25">
      <c r="C419" s="194"/>
    </row>
    <row r="420" spans="3:3" ht="15.75" customHeight="1" x14ac:dyDescent="0.25">
      <c r="C420" s="194"/>
    </row>
    <row r="421" spans="3:3" ht="15.75" customHeight="1" x14ac:dyDescent="0.25">
      <c r="C421" s="194"/>
    </row>
    <row r="422" spans="3:3" ht="15.75" customHeight="1" x14ac:dyDescent="0.25">
      <c r="C422" s="194"/>
    </row>
    <row r="423" spans="3:3" ht="15.75" customHeight="1" x14ac:dyDescent="0.25">
      <c r="C423" s="194"/>
    </row>
    <row r="424" spans="3:3" ht="15.75" customHeight="1" x14ac:dyDescent="0.25">
      <c r="C424" s="194"/>
    </row>
    <row r="425" spans="3:3" ht="15.75" customHeight="1" x14ac:dyDescent="0.25">
      <c r="C425" s="194"/>
    </row>
    <row r="426" spans="3:3" ht="15.75" customHeight="1" x14ac:dyDescent="0.25">
      <c r="C426" s="194"/>
    </row>
    <row r="427" spans="3:3" ht="15.75" customHeight="1" x14ac:dyDescent="0.25">
      <c r="C427" s="194"/>
    </row>
    <row r="428" spans="3:3" ht="15.75" customHeight="1" x14ac:dyDescent="0.25">
      <c r="C428" s="194"/>
    </row>
    <row r="429" spans="3:3" ht="15.75" customHeight="1" x14ac:dyDescent="0.25">
      <c r="C429" s="194"/>
    </row>
    <row r="430" spans="3:3" ht="15.75" customHeight="1" x14ac:dyDescent="0.25">
      <c r="C430" s="194"/>
    </row>
    <row r="431" spans="3:3" ht="15.75" customHeight="1" x14ac:dyDescent="0.25">
      <c r="C431" s="194"/>
    </row>
    <row r="432" spans="3:3" ht="15.75" customHeight="1" x14ac:dyDescent="0.25">
      <c r="C432" s="194"/>
    </row>
    <row r="433" spans="3:3" ht="15.75" customHeight="1" x14ac:dyDescent="0.25">
      <c r="C433" s="194"/>
    </row>
    <row r="434" spans="3:3" ht="15.75" customHeight="1" x14ac:dyDescent="0.25">
      <c r="C434" s="194"/>
    </row>
    <row r="435" spans="3:3" ht="15.75" customHeight="1" x14ac:dyDescent="0.25">
      <c r="C435" s="194"/>
    </row>
    <row r="436" spans="3:3" ht="15.75" customHeight="1" x14ac:dyDescent="0.25">
      <c r="C436" s="194"/>
    </row>
    <row r="437" spans="3:3" ht="15.75" customHeight="1" x14ac:dyDescent="0.25">
      <c r="C437" s="194"/>
    </row>
    <row r="438" spans="3:3" ht="15.75" customHeight="1" x14ac:dyDescent="0.25">
      <c r="C438" s="194"/>
    </row>
    <row r="439" spans="3:3" ht="15.75" customHeight="1" x14ac:dyDescent="0.25">
      <c r="C439" s="194"/>
    </row>
    <row r="440" spans="3:3" ht="15.75" customHeight="1" x14ac:dyDescent="0.25">
      <c r="C440" s="194"/>
    </row>
    <row r="441" spans="3:3" ht="15.75" customHeight="1" x14ac:dyDescent="0.25">
      <c r="C441" s="194"/>
    </row>
    <row r="442" spans="3:3" ht="15.75" customHeight="1" x14ac:dyDescent="0.25">
      <c r="C442" s="194"/>
    </row>
    <row r="443" spans="3:3" ht="15.75" customHeight="1" x14ac:dyDescent="0.25">
      <c r="C443" s="194"/>
    </row>
    <row r="444" spans="3:3" ht="15.75" customHeight="1" x14ac:dyDescent="0.25">
      <c r="C444" s="194"/>
    </row>
    <row r="445" spans="3:3" ht="15.75" customHeight="1" x14ac:dyDescent="0.25">
      <c r="C445" s="194"/>
    </row>
    <row r="446" spans="3:3" ht="15.75" customHeight="1" x14ac:dyDescent="0.25">
      <c r="C446" s="194"/>
    </row>
    <row r="447" spans="3:3" ht="15.75" customHeight="1" x14ac:dyDescent="0.25">
      <c r="C447" s="194"/>
    </row>
    <row r="448" spans="3:3" ht="15.75" customHeight="1" x14ac:dyDescent="0.25">
      <c r="C448" s="194"/>
    </row>
    <row r="449" spans="3:3" ht="15.75" customHeight="1" x14ac:dyDescent="0.25">
      <c r="C449" s="194"/>
    </row>
    <row r="450" spans="3:3" ht="15.75" customHeight="1" x14ac:dyDescent="0.25">
      <c r="C450" s="194"/>
    </row>
    <row r="451" spans="3:3" ht="15.75" customHeight="1" x14ac:dyDescent="0.25">
      <c r="C451" s="194"/>
    </row>
    <row r="452" spans="3:3" ht="15.75" customHeight="1" x14ac:dyDescent="0.25">
      <c r="C452" s="194"/>
    </row>
    <row r="453" spans="3:3" ht="15.75" customHeight="1" x14ac:dyDescent="0.25">
      <c r="C453" s="194"/>
    </row>
    <row r="454" spans="3:3" ht="15.75" customHeight="1" x14ac:dyDescent="0.25">
      <c r="C454" s="194"/>
    </row>
    <row r="455" spans="3:3" ht="15.75" customHeight="1" x14ac:dyDescent="0.25">
      <c r="C455" s="194"/>
    </row>
    <row r="456" spans="3:3" ht="15.75" customHeight="1" x14ac:dyDescent="0.25">
      <c r="C456" s="194"/>
    </row>
    <row r="457" spans="3:3" ht="15.75" customHeight="1" x14ac:dyDescent="0.25">
      <c r="C457" s="194"/>
    </row>
    <row r="458" spans="3:3" ht="15.75" customHeight="1" x14ac:dyDescent="0.25">
      <c r="C458" s="194"/>
    </row>
    <row r="459" spans="3:3" ht="15.75" customHeight="1" x14ac:dyDescent="0.25">
      <c r="C459" s="194"/>
    </row>
    <row r="460" spans="3:3" ht="15.75" customHeight="1" x14ac:dyDescent="0.25">
      <c r="C460" s="194"/>
    </row>
    <row r="461" spans="3:3" ht="15.75" customHeight="1" x14ac:dyDescent="0.25">
      <c r="C461" s="194"/>
    </row>
    <row r="462" spans="3:3" ht="15.75" customHeight="1" x14ac:dyDescent="0.25">
      <c r="C462" s="194"/>
    </row>
    <row r="463" spans="3:3" ht="15.75" customHeight="1" x14ac:dyDescent="0.25">
      <c r="C463" s="194"/>
    </row>
    <row r="464" spans="3:3" ht="15.75" customHeight="1" x14ac:dyDescent="0.25">
      <c r="C464" s="194"/>
    </row>
    <row r="465" spans="3:3" ht="15.75" customHeight="1" x14ac:dyDescent="0.25">
      <c r="C465" s="194"/>
    </row>
    <row r="466" spans="3:3" ht="15.75" customHeight="1" x14ac:dyDescent="0.25">
      <c r="C466" s="194"/>
    </row>
    <row r="467" spans="3:3" ht="15.75" customHeight="1" x14ac:dyDescent="0.25">
      <c r="C467" s="194"/>
    </row>
    <row r="468" spans="3:3" ht="15.75" customHeight="1" x14ac:dyDescent="0.25">
      <c r="C468" s="194"/>
    </row>
    <row r="469" spans="3:3" ht="15.75" customHeight="1" x14ac:dyDescent="0.25">
      <c r="C469" s="194"/>
    </row>
    <row r="470" spans="3:3" ht="15.75" customHeight="1" x14ac:dyDescent="0.25">
      <c r="C470" s="194"/>
    </row>
    <row r="471" spans="3:3" ht="15.75" customHeight="1" x14ac:dyDescent="0.25">
      <c r="C471" s="194"/>
    </row>
    <row r="472" spans="3:3" ht="15.75" customHeight="1" x14ac:dyDescent="0.25">
      <c r="C472" s="194"/>
    </row>
    <row r="473" spans="3:3" ht="15.75" customHeight="1" x14ac:dyDescent="0.25">
      <c r="C473" s="194"/>
    </row>
    <row r="474" spans="3:3" ht="15.75" customHeight="1" x14ac:dyDescent="0.25">
      <c r="C474" s="194"/>
    </row>
    <row r="475" spans="3:3" ht="15.75" customHeight="1" x14ac:dyDescent="0.25">
      <c r="C475" s="194"/>
    </row>
    <row r="476" spans="3:3" ht="15.75" customHeight="1" x14ac:dyDescent="0.25">
      <c r="C476" s="194"/>
    </row>
    <row r="477" spans="3:3" ht="15.75" customHeight="1" x14ac:dyDescent="0.25">
      <c r="C477" s="194"/>
    </row>
    <row r="478" spans="3:3" ht="15.75" customHeight="1" x14ac:dyDescent="0.25">
      <c r="C478" s="194"/>
    </row>
    <row r="479" spans="3:3" ht="15.75" customHeight="1" x14ac:dyDescent="0.25">
      <c r="C479" s="194"/>
    </row>
    <row r="480" spans="3:3" ht="15.75" customHeight="1" x14ac:dyDescent="0.25">
      <c r="C480" s="194"/>
    </row>
    <row r="481" spans="3:3" ht="15.75" customHeight="1" x14ac:dyDescent="0.25">
      <c r="C481" s="194"/>
    </row>
    <row r="482" spans="3:3" ht="15.75" customHeight="1" x14ac:dyDescent="0.25">
      <c r="C482" s="194"/>
    </row>
    <row r="483" spans="3:3" ht="15.75" customHeight="1" x14ac:dyDescent="0.25">
      <c r="C483" s="194"/>
    </row>
    <row r="484" spans="3:3" ht="15.75" customHeight="1" x14ac:dyDescent="0.25">
      <c r="C484" s="194"/>
    </row>
    <row r="485" spans="3:3" ht="15.75" customHeight="1" x14ac:dyDescent="0.25">
      <c r="C485" s="194"/>
    </row>
    <row r="486" spans="3:3" ht="15.75" customHeight="1" x14ac:dyDescent="0.25">
      <c r="C486" s="194"/>
    </row>
    <row r="487" spans="3:3" ht="15.75" customHeight="1" x14ac:dyDescent="0.25">
      <c r="C487" s="194"/>
    </row>
    <row r="488" spans="3:3" ht="15.75" customHeight="1" x14ac:dyDescent="0.25">
      <c r="C488" s="194"/>
    </row>
    <row r="489" spans="3:3" ht="15.75" customHeight="1" x14ac:dyDescent="0.25">
      <c r="C489" s="194"/>
    </row>
    <row r="490" spans="3:3" ht="15.75" customHeight="1" x14ac:dyDescent="0.25">
      <c r="C490" s="194"/>
    </row>
    <row r="491" spans="3:3" ht="15.75" customHeight="1" x14ac:dyDescent="0.25">
      <c r="C491" s="194"/>
    </row>
    <row r="492" spans="3:3" ht="15.75" customHeight="1" x14ac:dyDescent="0.25">
      <c r="C492" s="194"/>
    </row>
    <row r="493" spans="3:3" ht="15.75" customHeight="1" x14ac:dyDescent="0.25">
      <c r="C493" s="194"/>
    </row>
    <row r="494" spans="3:3" ht="15.75" customHeight="1" x14ac:dyDescent="0.25">
      <c r="C494" s="194"/>
    </row>
    <row r="495" spans="3:3" ht="15.75" customHeight="1" x14ac:dyDescent="0.25">
      <c r="C495" s="194"/>
    </row>
    <row r="496" spans="3:3" ht="15.75" customHeight="1" x14ac:dyDescent="0.25">
      <c r="C496" s="194"/>
    </row>
    <row r="497" spans="3:3" ht="15.75" customHeight="1" x14ac:dyDescent="0.25">
      <c r="C497" s="194"/>
    </row>
    <row r="498" spans="3:3" ht="15.75" customHeight="1" x14ac:dyDescent="0.25">
      <c r="C498" s="194"/>
    </row>
    <row r="499" spans="3:3" ht="15.75" customHeight="1" x14ac:dyDescent="0.25">
      <c r="C499" s="194"/>
    </row>
    <row r="500" spans="3:3" ht="15.75" customHeight="1" x14ac:dyDescent="0.25">
      <c r="C500" s="194"/>
    </row>
    <row r="501" spans="3:3" ht="15.75" customHeight="1" x14ac:dyDescent="0.25">
      <c r="C501" s="194"/>
    </row>
    <row r="502" spans="3:3" ht="15.75" customHeight="1" x14ac:dyDescent="0.25">
      <c r="C502" s="194"/>
    </row>
    <row r="503" spans="3:3" ht="15.75" customHeight="1" x14ac:dyDescent="0.25">
      <c r="C503" s="194"/>
    </row>
    <row r="504" spans="3:3" ht="15.75" customHeight="1" x14ac:dyDescent="0.25">
      <c r="C504" s="194"/>
    </row>
    <row r="505" spans="3:3" ht="15.75" customHeight="1" x14ac:dyDescent="0.25">
      <c r="C505" s="194"/>
    </row>
    <row r="506" spans="3:3" ht="15.75" customHeight="1" x14ac:dyDescent="0.25">
      <c r="C506" s="194"/>
    </row>
    <row r="507" spans="3:3" ht="15.75" customHeight="1" x14ac:dyDescent="0.25">
      <c r="C507" s="194"/>
    </row>
    <row r="508" spans="3:3" ht="15.75" customHeight="1" x14ac:dyDescent="0.25">
      <c r="C508" s="194"/>
    </row>
    <row r="509" spans="3:3" ht="15.75" customHeight="1" x14ac:dyDescent="0.25">
      <c r="C509" s="194"/>
    </row>
    <row r="510" spans="3:3" ht="15.75" customHeight="1" x14ac:dyDescent="0.25">
      <c r="C510" s="194"/>
    </row>
    <row r="511" spans="3:3" ht="15.75" customHeight="1" x14ac:dyDescent="0.25">
      <c r="C511" s="194"/>
    </row>
    <row r="512" spans="3:3" ht="15.75" customHeight="1" x14ac:dyDescent="0.25">
      <c r="C512" s="194"/>
    </row>
    <row r="513" spans="3:3" ht="15.75" customHeight="1" x14ac:dyDescent="0.25">
      <c r="C513" s="194"/>
    </row>
    <row r="514" spans="3:3" ht="15.75" customHeight="1" x14ac:dyDescent="0.25">
      <c r="C514" s="194"/>
    </row>
    <row r="515" spans="3:3" ht="15.75" customHeight="1" x14ac:dyDescent="0.25">
      <c r="C515" s="194"/>
    </row>
    <row r="516" spans="3:3" ht="15.75" customHeight="1" x14ac:dyDescent="0.25">
      <c r="C516" s="194"/>
    </row>
    <row r="517" spans="3:3" ht="15.75" customHeight="1" x14ac:dyDescent="0.25">
      <c r="C517" s="194"/>
    </row>
    <row r="518" spans="3:3" ht="15.75" customHeight="1" x14ac:dyDescent="0.25">
      <c r="C518" s="194"/>
    </row>
    <row r="519" spans="3:3" ht="15.75" customHeight="1" x14ac:dyDescent="0.25">
      <c r="C519" s="194"/>
    </row>
    <row r="520" spans="3:3" ht="15.75" customHeight="1" x14ac:dyDescent="0.25">
      <c r="C520" s="194"/>
    </row>
    <row r="521" spans="3:3" ht="15.75" customHeight="1" x14ac:dyDescent="0.25">
      <c r="C521" s="194"/>
    </row>
    <row r="522" spans="3:3" ht="15.75" customHeight="1" x14ac:dyDescent="0.25">
      <c r="C522" s="194"/>
    </row>
    <row r="523" spans="3:3" ht="15.75" customHeight="1" x14ac:dyDescent="0.25">
      <c r="C523" s="194"/>
    </row>
    <row r="524" spans="3:3" ht="15.75" customHeight="1" x14ac:dyDescent="0.25">
      <c r="C524" s="194"/>
    </row>
    <row r="525" spans="3:3" ht="15.75" customHeight="1" x14ac:dyDescent="0.25">
      <c r="C525" s="194"/>
    </row>
    <row r="526" spans="3:3" ht="15.75" customHeight="1" x14ac:dyDescent="0.25">
      <c r="C526" s="194"/>
    </row>
    <row r="527" spans="3:3" ht="15.75" customHeight="1" x14ac:dyDescent="0.25">
      <c r="C527" s="194"/>
    </row>
    <row r="528" spans="3:3" ht="15.75" customHeight="1" x14ac:dyDescent="0.25">
      <c r="C528" s="194"/>
    </row>
    <row r="529" spans="3:3" ht="15.75" customHeight="1" x14ac:dyDescent="0.25">
      <c r="C529" s="194"/>
    </row>
    <row r="530" spans="3:3" ht="15.75" customHeight="1" x14ac:dyDescent="0.25">
      <c r="C530" s="194"/>
    </row>
    <row r="531" spans="3:3" ht="15.75" customHeight="1" x14ac:dyDescent="0.25">
      <c r="C531" s="194"/>
    </row>
    <row r="532" spans="3:3" ht="15.75" customHeight="1" x14ac:dyDescent="0.25">
      <c r="C532" s="194"/>
    </row>
    <row r="533" spans="3:3" ht="15.75" customHeight="1" x14ac:dyDescent="0.25">
      <c r="C533" s="194"/>
    </row>
    <row r="534" spans="3:3" ht="15.75" customHeight="1" x14ac:dyDescent="0.25">
      <c r="C534" s="194"/>
    </row>
    <row r="535" spans="3:3" ht="15.75" customHeight="1" x14ac:dyDescent="0.25">
      <c r="C535" s="194"/>
    </row>
    <row r="536" spans="3:3" ht="15.75" customHeight="1" x14ac:dyDescent="0.25">
      <c r="C536" s="194"/>
    </row>
    <row r="537" spans="3:3" ht="15.75" customHeight="1" x14ac:dyDescent="0.25">
      <c r="C537" s="194"/>
    </row>
    <row r="538" spans="3:3" ht="15.75" customHeight="1" x14ac:dyDescent="0.25">
      <c r="C538" s="194"/>
    </row>
    <row r="539" spans="3:3" ht="15.75" customHeight="1" x14ac:dyDescent="0.25">
      <c r="C539" s="194"/>
    </row>
    <row r="540" spans="3:3" ht="15.75" customHeight="1" x14ac:dyDescent="0.25">
      <c r="C540" s="194"/>
    </row>
    <row r="541" spans="3:3" ht="15.75" customHeight="1" x14ac:dyDescent="0.25">
      <c r="C541" s="194"/>
    </row>
    <row r="542" spans="3:3" ht="15.75" customHeight="1" x14ac:dyDescent="0.25">
      <c r="C542" s="194"/>
    </row>
    <row r="543" spans="3:3" ht="15.75" customHeight="1" x14ac:dyDescent="0.25">
      <c r="C543" s="194"/>
    </row>
    <row r="544" spans="3:3" ht="15.75" customHeight="1" x14ac:dyDescent="0.25">
      <c r="C544" s="194"/>
    </row>
    <row r="545" spans="3:3" ht="15.75" customHeight="1" x14ac:dyDescent="0.25">
      <c r="C545" s="194"/>
    </row>
    <row r="546" spans="3:3" ht="15.75" customHeight="1" x14ac:dyDescent="0.25">
      <c r="C546" s="194"/>
    </row>
    <row r="547" spans="3:3" ht="15.75" customHeight="1" x14ac:dyDescent="0.25">
      <c r="C547" s="194"/>
    </row>
    <row r="548" spans="3:3" ht="15.75" customHeight="1" x14ac:dyDescent="0.25">
      <c r="C548" s="194"/>
    </row>
    <row r="549" spans="3:3" ht="15.75" customHeight="1" x14ac:dyDescent="0.25">
      <c r="C549" s="194"/>
    </row>
    <row r="550" spans="3:3" ht="15.75" customHeight="1" x14ac:dyDescent="0.25">
      <c r="C550" s="194"/>
    </row>
    <row r="551" spans="3:3" ht="15.75" customHeight="1" x14ac:dyDescent="0.25">
      <c r="C551" s="194"/>
    </row>
    <row r="552" spans="3:3" ht="15.75" customHeight="1" x14ac:dyDescent="0.25">
      <c r="C552" s="194"/>
    </row>
    <row r="553" spans="3:3" ht="15.75" customHeight="1" x14ac:dyDescent="0.25">
      <c r="C553" s="194"/>
    </row>
    <row r="554" spans="3:3" ht="15.75" customHeight="1" x14ac:dyDescent="0.25">
      <c r="C554" s="194"/>
    </row>
    <row r="555" spans="3:3" ht="15.75" customHeight="1" x14ac:dyDescent="0.25">
      <c r="C555" s="194"/>
    </row>
    <row r="556" spans="3:3" ht="15.75" customHeight="1" x14ac:dyDescent="0.25">
      <c r="C556" s="194"/>
    </row>
    <row r="557" spans="3:3" ht="15.75" customHeight="1" x14ac:dyDescent="0.25">
      <c r="C557" s="194"/>
    </row>
    <row r="558" spans="3:3" ht="15.75" customHeight="1" x14ac:dyDescent="0.25">
      <c r="C558" s="194"/>
    </row>
    <row r="559" spans="3:3" ht="15.75" customHeight="1" x14ac:dyDescent="0.25">
      <c r="C559" s="194"/>
    </row>
    <row r="560" spans="3:3" ht="15.75" customHeight="1" x14ac:dyDescent="0.25">
      <c r="C560" s="194"/>
    </row>
    <row r="561" spans="3:3" ht="15.75" customHeight="1" x14ac:dyDescent="0.25">
      <c r="C561" s="194"/>
    </row>
    <row r="562" spans="3:3" ht="15.75" customHeight="1" x14ac:dyDescent="0.25">
      <c r="C562" s="194"/>
    </row>
    <row r="563" spans="3:3" ht="15.75" customHeight="1" x14ac:dyDescent="0.25">
      <c r="C563" s="194"/>
    </row>
    <row r="564" spans="3:3" ht="15.75" customHeight="1" x14ac:dyDescent="0.25">
      <c r="C564" s="194"/>
    </row>
    <row r="565" spans="3:3" ht="15.75" customHeight="1" x14ac:dyDescent="0.25">
      <c r="C565" s="194"/>
    </row>
    <row r="566" spans="3:3" ht="15.75" customHeight="1" x14ac:dyDescent="0.25">
      <c r="C566" s="194"/>
    </row>
    <row r="567" spans="3:3" ht="15.75" customHeight="1" x14ac:dyDescent="0.25">
      <c r="C567" s="194"/>
    </row>
    <row r="568" spans="3:3" ht="15.75" customHeight="1" x14ac:dyDescent="0.25">
      <c r="C568" s="194"/>
    </row>
    <row r="569" spans="3:3" ht="15.75" customHeight="1" x14ac:dyDescent="0.25">
      <c r="C569" s="194"/>
    </row>
    <row r="570" spans="3:3" ht="15.75" customHeight="1" x14ac:dyDescent="0.25">
      <c r="C570" s="194"/>
    </row>
    <row r="571" spans="3:3" ht="15.75" customHeight="1" x14ac:dyDescent="0.25">
      <c r="C571" s="194"/>
    </row>
    <row r="572" spans="3:3" ht="15.75" customHeight="1" x14ac:dyDescent="0.25">
      <c r="C572" s="194"/>
    </row>
    <row r="573" spans="3:3" ht="15.75" customHeight="1" x14ac:dyDescent="0.25">
      <c r="C573" s="194"/>
    </row>
    <row r="574" spans="3:3" ht="15.75" customHeight="1" x14ac:dyDescent="0.25">
      <c r="C574" s="194"/>
    </row>
    <row r="575" spans="3:3" ht="15.75" customHeight="1" x14ac:dyDescent="0.25">
      <c r="C575" s="194"/>
    </row>
    <row r="576" spans="3:3" ht="15.75" customHeight="1" x14ac:dyDescent="0.25">
      <c r="C576" s="194"/>
    </row>
    <row r="577" spans="3:3" ht="15.75" customHeight="1" x14ac:dyDescent="0.25">
      <c r="C577" s="194"/>
    </row>
    <row r="578" spans="3:3" ht="15.75" customHeight="1" x14ac:dyDescent="0.25">
      <c r="C578" s="194"/>
    </row>
    <row r="579" spans="3:3" ht="15.75" customHeight="1" x14ac:dyDescent="0.25">
      <c r="C579" s="194"/>
    </row>
    <row r="580" spans="3:3" ht="15.75" customHeight="1" x14ac:dyDescent="0.25">
      <c r="C580" s="194"/>
    </row>
    <row r="581" spans="3:3" ht="15.75" customHeight="1" x14ac:dyDescent="0.25">
      <c r="C581" s="194"/>
    </row>
    <row r="582" spans="3:3" ht="15.75" customHeight="1" x14ac:dyDescent="0.25">
      <c r="C582" s="194"/>
    </row>
    <row r="583" spans="3:3" ht="15.75" customHeight="1" x14ac:dyDescent="0.25">
      <c r="C583" s="194"/>
    </row>
    <row r="584" spans="3:3" ht="15.75" customHeight="1" x14ac:dyDescent="0.25">
      <c r="C584" s="194"/>
    </row>
    <row r="585" spans="3:3" ht="15.75" customHeight="1" x14ac:dyDescent="0.25">
      <c r="C585" s="194"/>
    </row>
    <row r="586" spans="3:3" ht="15.75" customHeight="1" x14ac:dyDescent="0.25">
      <c r="C586" s="194"/>
    </row>
    <row r="587" spans="3:3" ht="15.75" customHeight="1" x14ac:dyDescent="0.25">
      <c r="C587" s="194"/>
    </row>
    <row r="588" spans="3:3" ht="15.75" customHeight="1" x14ac:dyDescent="0.25">
      <c r="C588" s="194"/>
    </row>
    <row r="589" spans="3:3" ht="15.75" customHeight="1" x14ac:dyDescent="0.25">
      <c r="C589" s="194"/>
    </row>
    <row r="590" spans="3:3" ht="15.75" customHeight="1" x14ac:dyDescent="0.25">
      <c r="C590" s="194"/>
    </row>
    <row r="591" spans="3:3" ht="15.75" customHeight="1" x14ac:dyDescent="0.25">
      <c r="C591" s="194"/>
    </row>
    <row r="592" spans="3:3" ht="15.75" customHeight="1" x14ac:dyDescent="0.25">
      <c r="C592" s="194"/>
    </row>
    <row r="593" spans="3:3" ht="15.75" customHeight="1" x14ac:dyDescent="0.25">
      <c r="C593" s="194"/>
    </row>
    <row r="594" spans="3:3" ht="15.75" customHeight="1" x14ac:dyDescent="0.25">
      <c r="C594" s="194"/>
    </row>
    <row r="595" spans="3:3" ht="15.75" customHeight="1" x14ac:dyDescent="0.25">
      <c r="C595" s="194"/>
    </row>
    <row r="596" spans="3:3" ht="15.75" customHeight="1" x14ac:dyDescent="0.25">
      <c r="C596" s="194"/>
    </row>
    <row r="597" spans="3:3" ht="15.75" customHeight="1" x14ac:dyDescent="0.25">
      <c r="C597" s="194"/>
    </row>
    <row r="598" spans="3:3" ht="15.75" customHeight="1" x14ac:dyDescent="0.25">
      <c r="C598" s="194"/>
    </row>
    <row r="599" spans="3:3" ht="15.75" customHeight="1" x14ac:dyDescent="0.25">
      <c r="C599" s="194"/>
    </row>
    <row r="600" spans="3:3" ht="15.75" customHeight="1" x14ac:dyDescent="0.25">
      <c r="C600" s="194"/>
    </row>
    <row r="601" spans="3:3" ht="15.75" customHeight="1" x14ac:dyDescent="0.25">
      <c r="C601" s="194"/>
    </row>
    <row r="602" spans="3:3" ht="15.75" customHeight="1" x14ac:dyDescent="0.25">
      <c r="C602" s="194"/>
    </row>
    <row r="603" spans="3:3" ht="15.75" customHeight="1" x14ac:dyDescent="0.25">
      <c r="C603" s="194"/>
    </row>
    <row r="604" spans="3:3" ht="15.75" customHeight="1" x14ac:dyDescent="0.25">
      <c r="C604" s="194"/>
    </row>
    <row r="605" spans="3:3" ht="15.75" customHeight="1" x14ac:dyDescent="0.25">
      <c r="C605" s="194"/>
    </row>
    <row r="606" spans="3:3" ht="15.75" customHeight="1" x14ac:dyDescent="0.25">
      <c r="C606" s="194"/>
    </row>
    <row r="607" spans="3:3" ht="15.75" customHeight="1" x14ac:dyDescent="0.25">
      <c r="C607" s="194"/>
    </row>
    <row r="608" spans="3:3" ht="15.75" customHeight="1" x14ac:dyDescent="0.25">
      <c r="C608" s="194"/>
    </row>
    <row r="609" spans="3:3" ht="15.75" customHeight="1" x14ac:dyDescent="0.25">
      <c r="C609" s="194"/>
    </row>
    <row r="610" spans="3:3" ht="15.75" customHeight="1" x14ac:dyDescent="0.25">
      <c r="C610" s="194"/>
    </row>
    <row r="611" spans="3:3" ht="15.75" customHeight="1" x14ac:dyDescent="0.25">
      <c r="C611" s="194"/>
    </row>
    <row r="612" spans="3:3" ht="15.75" customHeight="1" x14ac:dyDescent="0.25">
      <c r="C612" s="194"/>
    </row>
    <row r="613" spans="3:3" ht="15.75" customHeight="1" x14ac:dyDescent="0.25">
      <c r="C613" s="194"/>
    </row>
    <row r="614" spans="3:3" ht="15.75" customHeight="1" x14ac:dyDescent="0.25">
      <c r="C614" s="194"/>
    </row>
    <row r="615" spans="3:3" ht="15.75" customHeight="1" x14ac:dyDescent="0.25">
      <c r="C615" s="194"/>
    </row>
    <row r="616" spans="3:3" ht="15.75" customHeight="1" x14ac:dyDescent="0.25">
      <c r="C616" s="194"/>
    </row>
    <row r="617" spans="3:3" ht="15.75" customHeight="1" x14ac:dyDescent="0.25">
      <c r="C617" s="194"/>
    </row>
    <row r="618" spans="3:3" ht="15.75" customHeight="1" x14ac:dyDescent="0.25">
      <c r="C618" s="194"/>
    </row>
    <row r="619" spans="3:3" ht="15.75" customHeight="1" x14ac:dyDescent="0.25">
      <c r="C619" s="194"/>
    </row>
    <row r="620" spans="3:3" ht="15.75" customHeight="1" x14ac:dyDescent="0.25">
      <c r="C620" s="194"/>
    </row>
    <row r="621" spans="3:3" ht="15.75" customHeight="1" x14ac:dyDescent="0.25">
      <c r="C621" s="194"/>
    </row>
    <row r="622" spans="3:3" ht="15.75" customHeight="1" x14ac:dyDescent="0.25">
      <c r="C622" s="194"/>
    </row>
    <row r="623" spans="3:3" ht="15.75" customHeight="1" x14ac:dyDescent="0.25">
      <c r="C623" s="194"/>
    </row>
    <row r="624" spans="3:3" ht="15.75" customHeight="1" x14ac:dyDescent="0.25">
      <c r="C624" s="194"/>
    </row>
    <row r="625" spans="3:3" ht="15.75" customHeight="1" x14ac:dyDescent="0.25">
      <c r="C625" s="194"/>
    </row>
    <row r="626" spans="3:3" ht="15.75" customHeight="1" x14ac:dyDescent="0.25">
      <c r="C626" s="194"/>
    </row>
    <row r="627" spans="3:3" ht="15.75" customHeight="1" x14ac:dyDescent="0.25">
      <c r="C627" s="194"/>
    </row>
    <row r="628" spans="3:3" ht="15.75" customHeight="1" x14ac:dyDescent="0.25">
      <c r="C628" s="194"/>
    </row>
    <row r="629" spans="3:3" ht="15.75" customHeight="1" x14ac:dyDescent="0.25">
      <c r="C629" s="194"/>
    </row>
    <row r="630" spans="3:3" ht="15.75" customHeight="1" x14ac:dyDescent="0.25">
      <c r="C630" s="194"/>
    </row>
    <row r="631" spans="3:3" ht="15.75" customHeight="1" x14ac:dyDescent="0.25">
      <c r="C631" s="194"/>
    </row>
    <row r="632" spans="3:3" ht="15.75" customHeight="1" x14ac:dyDescent="0.25">
      <c r="C632" s="194"/>
    </row>
    <row r="633" spans="3:3" ht="15.75" customHeight="1" x14ac:dyDescent="0.25">
      <c r="C633" s="194"/>
    </row>
    <row r="634" spans="3:3" ht="15.75" customHeight="1" x14ac:dyDescent="0.25">
      <c r="C634" s="194"/>
    </row>
    <row r="635" spans="3:3" ht="15.75" customHeight="1" x14ac:dyDescent="0.25">
      <c r="C635" s="194"/>
    </row>
    <row r="636" spans="3:3" ht="15.75" customHeight="1" x14ac:dyDescent="0.25">
      <c r="C636" s="194"/>
    </row>
    <row r="637" spans="3:3" ht="15.75" customHeight="1" x14ac:dyDescent="0.25">
      <c r="C637" s="194"/>
    </row>
    <row r="638" spans="3:3" ht="15.75" customHeight="1" x14ac:dyDescent="0.25">
      <c r="C638" s="194"/>
    </row>
    <row r="639" spans="3:3" ht="15.75" customHeight="1" x14ac:dyDescent="0.25">
      <c r="C639" s="194"/>
    </row>
    <row r="640" spans="3:3" ht="15.75" customHeight="1" x14ac:dyDescent="0.25">
      <c r="C640" s="194"/>
    </row>
    <row r="641" spans="3:3" ht="15.75" customHeight="1" x14ac:dyDescent="0.25">
      <c r="C641" s="194"/>
    </row>
    <row r="642" spans="3:3" ht="15.75" customHeight="1" x14ac:dyDescent="0.25">
      <c r="C642" s="194"/>
    </row>
    <row r="643" spans="3:3" ht="15.75" customHeight="1" x14ac:dyDescent="0.25">
      <c r="C643" s="194"/>
    </row>
    <row r="644" spans="3:3" ht="15.75" customHeight="1" x14ac:dyDescent="0.25">
      <c r="C644" s="194"/>
    </row>
    <row r="645" spans="3:3" ht="15.75" customHeight="1" x14ac:dyDescent="0.25">
      <c r="C645" s="194"/>
    </row>
    <row r="646" spans="3:3" ht="15.75" customHeight="1" x14ac:dyDescent="0.25">
      <c r="C646" s="194"/>
    </row>
    <row r="647" spans="3:3" ht="15.75" customHeight="1" x14ac:dyDescent="0.25">
      <c r="C647" s="194"/>
    </row>
    <row r="648" spans="3:3" ht="15.75" customHeight="1" x14ac:dyDescent="0.25">
      <c r="C648" s="194"/>
    </row>
    <row r="649" spans="3:3" ht="15.75" customHeight="1" x14ac:dyDescent="0.25">
      <c r="C649" s="194"/>
    </row>
    <row r="650" spans="3:3" ht="15.75" customHeight="1" x14ac:dyDescent="0.25">
      <c r="C650" s="194"/>
    </row>
    <row r="651" spans="3:3" ht="15.75" customHeight="1" x14ac:dyDescent="0.25">
      <c r="C651" s="194"/>
    </row>
    <row r="652" spans="3:3" ht="15.75" customHeight="1" x14ac:dyDescent="0.25">
      <c r="C652" s="194"/>
    </row>
    <row r="653" spans="3:3" ht="15.75" customHeight="1" x14ac:dyDescent="0.25">
      <c r="C653" s="194"/>
    </row>
    <row r="654" spans="3:3" ht="15.75" customHeight="1" x14ac:dyDescent="0.25">
      <c r="C654" s="194"/>
    </row>
    <row r="655" spans="3:3" ht="15.75" customHeight="1" x14ac:dyDescent="0.25">
      <c r="C655" s="194"/>
    </row>
    <row r="656" spans="3:3" ht="15.75" customHeight="1" x14ac:dyDescent="0.25">
      <c r="C656" s="194"/>
    </row>
    <row r="657" spans="3:3" ht="15.75" customHeight="1" x14ac:dyDescent="0.25">
      <c r="C657" s="194"/>
    </row>
    <row r="658" spans="3:3" ht="15.75" customHeight="1" x14ac:dyDescent="0.25">
      <c r="C658" s="194"/>
    </row>
    <row r="659" spans="3:3" ht="15.75" customHeight="1" x14ac:dyDescent="0.25">
      <c r="C659" s="194"/>
    </row>
    <row r="660" spans="3:3" ht="15.75" customHeight="1" x14ac:dyDescent="0.25">
      <c r="C660" s="194"/>
    </row>
    <row r="661" spans="3:3" ht="15.75" customHeight="1" x14ac:dyDescent="0.25">
      <c r="C661" s="194"/>
    </row>
    <row r="662" spans="3:3" ht="15.75" customHeight="1" x14ac:dyDescent="0.25">
      <c r="C662" s="194"/>
    </row>
    <row r="663" spans="3:3" ht="15.75" customHeight="1" x14ac:dyDescent="0.25">
      <c r="C663" s="194"/>
    </row>
    <row r="664" spans="3:3" ht="15.75" customHeight="1" x14ac:dyDescent="0.25">
      <c r="C664" s="194"/>
    </row>
    <row r="665" spans="3:3" ht="15.75" customHeight="1" x14ac:dyDescent="0.25">
      <c r="C665" s="194"/>
    </row>
    <row r="666" spans="3:3" ht="15.75" customHeight="1" x14ac:dyDescent="0.25">
      <c r="C666" s="194"/>
    </row>
    <row r="667" spans="3:3" ht="15.75" customHeight="1" x14ac:dyDescent="0.25">
      <c r="C667" s="194"/>
    </row>
    <row r="668" spans="3:3" ht="15.75" customHeight="1" x14ac:dyDescent="0.25">
      <c r="C668" s="194"/>
    </row>
    <row r="669" spans="3:3" ht="15.75" customHeight="1" x14ac:dyDescent="0.25">
      <c r="C669" s="194"/>
    </row>
    <row r="670" spans="3:3" ht="15.75" customHeight="1" x14ac:dyDescent="0.25">
      <c r="C670" s="194"/>
    </row>
    <row r="671" spans="3:3" ht="15.75" customHeight="1" x14ac:dyDescent="0.25">
      <c r="C671" s="194"/>
    </row>
    <row r="672" spans="3:3" ht="15.75" customHeight="1" x14ac:dyDescent="0.25">
      <c r="C672" s="194"/>
    </row>
    <row r="673" spans="3:3" ht="15.75" customHeight="1" x14ac:dyDescent="0.25">
      <c r="C673" s="194"/>
    </row>
    <row r="674" spans="3:3" ht="15.75" customHeight="1" x14ac:dyDescent="0.25">
      <c r="C674" s="194"/>
    </row>
    <row r="675" spans="3:3" ht="15.75" customHeight="1" x14ac:dyDescent="0.25">
      <c r="C675" s="194"/>
    </row>
    <row r="676" spans="3:3" ht="15.75" customHeight="1" x14ac:dyDescent="0.25">
      <c r="C676" s="194"/>
    </row>
    <row r="677" spans="3:3" ht="15.75" customHeight="1" x14ac:dyDescent="0.25">
      <c r="C677" s="194"/>
    </row>
    <row r="678" spans="3:3" ht="15.75" customHeight="1" x14ac:dyDescent="0.25">
      <c r="C678" s="194"/>
    </row>
    <row r="679" spans="3:3" ht="15.75" customHeight="1" x14ac:dyDescent="0.25">
      <c r="C679" s="194"/>
    </row>
    <row r="680" spans="3:3" ht="15.75" customHeight="1" x14ac:dyDescent="0.25">
      <c r="C680" s="194"/>
    </row>
    <row r="681" spans="3:3" ht="15.75" customHeight="1" x14ac:dyDescent="0.25">
      <c r="C681" s="194"/>
    </row>
    <row r="682" spans="3:3" ht="15.75" customHeight="1" x14ac:dyDescent="0.25">
      <c r="C682" s="194"/>
    </row>
    <row r="683" spans="3:3" ht="15.75" customHeight="1" x14ac:dyDescent="0.25">
      <c r="C683" s="194"/>
    </row>
    <row r="684" spans="3:3" ht="15.75" customHeight="1" x14ac:dyDescent="0.25">
      <c r="C684" s="194"/>
    </row>
    <row r="685" spans="3:3" ht="15.75" customHeight="1" x14ac:dyDescent="0.25">
      <c r="C685" s="194"/>
    </row>
    <row r="686" spans="3:3" ht="15.75" customHeight="1" x14ac:dyDescent="0.25">
      <c r="C686" s="194"/>
    </row>
    <row r="687" spans="3:3" ht="15.75" customHeight="1" x14ac:dyDescent="0.25">
      <c r="C687" s="194"/>
    </row>
    <row r="688" spans="3:3" ht="15.75" customHeight="1" x14ac:dyDescent="0.25">
      <c r="C688" s="194"/>
    </row>
    <row r="689" spans="3:3" ht="15.75" customHeight="1" x14ac:dyDescent="0.25">
      <c r="C689" s="194"/>
    </row>
    <row r="690" spans="3:3" ht="15.75" customHeight="1" x14ac:dyDescent="0.25">
      <c r="C690" s="194"/>
    </row>
    <row r="691" spans="3:3" ht="15.75" customHeight="1" x14ac:dyDescent="0.25">
      <c r="C691" s="194"/>
    </row>
    <row r="692" spans="3:3" ht="15.75" customHeight="1" x14ac:dyDescent="0.25">
      <c r="C692" s="194"/>
    </row>
    <row r="693" spans="3:3" ht="15.75" customHeight="1" x14ac:dyDescent="0.25">
      <c r="C693" s="194"/>
    </row>
    <row r="694" spans="3:3" ht="15.75" customHeight="1" x14ac:dyDescent="0.25">
      <c r="C694" s="194"/>
    </row>
    <row r="695" spans="3:3" ht="15.75" customHeight="1" x14ac:dyDescent="0.25">
      <c r="C695" s="194"/>
    </row>
    <row r="696" spans="3:3" ht="15.75" customHeight="1" x14ac:dyDescent="0.25">
      <c r="C696" s="194"/>
    </row>
    <row r="697" spans="3:3" ht="15.75" customHeight="1" x14ac:dyDescent="0.25">
      <c r="C697" s="194"/>
    </row>
    <row r="698" spans="3:3" ht="15.75" customHeight="1" x14ac:dyDescent="0.25">
      <c r="C698" s="194"/>
    </row>
    <row r="699" spans="3:3" ht="15.75" customHeight="1" x14ac:dyDescent="0.25">
      <c r="C699" s="194"/>
    </row>
    <row r="700" spans="3:3" ht="15.75" customHeight="1" x14ac:dyDescent="0.25">
      <c r="C700" s="194"/>
    </row>
    <row r="701" spans="3:3" ht="15.75" customHeight="1" x14ac:dyDescent="0.25">
      <c r="C701" s="194"/>
    </row>
    <row r="702" spans="3:3" ht="15.75" customHeight="1" x14ac:dyDescent="0.25">
      <c r="C702" s="194"/>
    </row>
    <row r="703" spans="3:3" ht="15.75" customHeight="1" x14ac:dyDescent="0.25">
      <c r="C703" s="194"/>
    </row>
    <row r="704" spans="3:3" ht="15.75" customHeight="1" x14ac:dyDescent="0.25">
      <c r="C704" s="194"/>
    </row>
    <row r="705" spans="3:3" ht="15.75" customHeight="1" x14ac:dyDescent="0.25">
      <c r="C705" s="194"/>
    </row>
    <row r="706" spans="3:3" ht="15.75" customHeight="1" x14ac:dyDescent="0.25">
      <c r="C706" s="194"/>
    </row>
    <row r="707" spans="3:3" ht="15.75" customHeight="1" x14ac:dyDescent="0.25">
      <c r="C707" s="194"/>
    </row>
    <row r="708" spans="3:3" ht="15.75" customHeight="1" x14ac:dyDescent="0.25">
      <c r="C708" s="194"/>
    </row>
    <row r="709" spans="3:3" ht="15.75" customHeight="1" x14ac:dyDescent="0.25">
      <c r="C709" s="194"/>
    </row>
    <row r="710" spans="3:3" ht="15.75" customHeight="1" x14ac:dyDescent="0.25">
      <c r="C710" s="194"/>
    </row>
    <row r="711" spans="3:3" ht="15.75" customHeight="1" x14ac:dyDescent="0.25">
      <c r="C711" s="194"/>
    </row>
    <row r="712" spans="3:3" ht="15.75" customHeight="1" x14ac:dyDescent="0.25">
      <c r="C712" s="194"/>
    </row>
    <row r="713" spans="3:3" ht="15.75" customHeight="1" x14ac:dyDescent="0.25">
      <c r="C713" s="194"/>
    </row>
    <row r="714" spans="3:3" ht="15.75" customHeight="1" x14ac:dyDescent="0.25">
      <c r="C714" s="194"/>
    </row>
    <row r="715" spans="3:3" ht="15.75" customHeight="1" x14ac:dyDescent="0.25">
      <c r="C715" s="194"/>
    </row>
    <row r="716" spans="3:3" ht="15.75" customHeight="1" x14ac:dyDescent="0.25">
      <c r="C716" s="194"/>
    </row>
    <row r="717" spans="3:3" ht="15.75" customHeight="1" x14ac:dyDescent="0.25">
      <c r="C717" s="194"/>
    </row>
    <row r="718" spans="3:3" ht="15.75" customHeight="1" x14ac:dyDescent="0.25">
      <c r="C718" s="194"/>
    </row>
    <row r="719" spans="3:3" ht="15.75" customHeight="1" x14ac:dyDescent="0.25">
      <c r="C719" s="194"/>
    </row>
    <row r="720" spans="3:3" ht="15.75" customHeight="1" x14ac:dyDescent="0.25">
      <c r="C720" s="194"/>
    </row>
    <row r="721" spans="3:3" ht="15.75" customHeight="1" x14ac:dyDescent="0.25">
      <c r="C721" s="194"/>
    </row>
    <row r="722" spans="3:3" ht="15.75" customHeight="1" x14ac:dyDescent="0.25">
      <c r="C722" s="194"/>
    </row>
    <row r="723" spans="3:3" ht="15.75" customHeight="1" x14ac:dyDescent="0.25">
      <c r="C723" s="194"/>
    </row>
    <row r="724" spans="3:3" ht="15.75" customHeight="1" x14ac:dyDescent="0.25">
      <c r="C724" s="194"/>
    </row>
    <row r="725" spans="3:3" ht="15.75" customHeight="1" x14ac:dyDescent="0.25">
      <c r="C725" s="194"/>
    </row>
    <row r="726" spans="3:3" ht="15.75" customHeight="1" x14ac:dyDescent="0.25">
      <c r="C726" s="194"/>
    </row>
    <row r="727" spans="3:3" ht="15.75" customHeight="1" x14ac:dyDescent="0.25">
      <c r="C727" s="194"/>
    </row>
    <row r="728" spans="3:3" ht="15.75" customHeight="1" x14ac:dyDescent="0.25">
      <c r="C728" s="194"/>
    </row>
    <row r="729" spans="3:3" ht="15.75" customHeight="1" x14ac:dyDescent="0.25">
      <c r="C729" s="194"/>
    </row>
    <row r="730" spans="3:3" ht="15.75" customHeight="1" x14ac:dyDescent="0.25">
      <c r="C730" s="194"/>
    </row>
    <row r="731" spans="3:3" ht="15.75" customHeight="1" x14ac:dyDescent="0.25">
      <c r="C731" s="194"/>
    </row>
    <row r="732" spans="3:3" ht="15.75" customHeight="1" x14ac:dyDescent="0.25">
      <c r="C732" s="194"/>
    </row>
    <row r="733" spans="3:3" ht="15.75" customHeight="1" x14ac:dyDescent="0.25">
      <c r="C733" s="194"/>
    </row>
    <row r="734" spans="3:3" ht="15.75" customHeight="1" x14ac:dyDescent="0.25">
      <c r="C734" s="194"/>
    </row>
    <row r="735" spans="3:3" ht="15.75" customHeight="1" x14ac:dyDescent="0.25">
      <c r="C735" s="194"/>
    </row>
    <row r="736" spans="3:3" ht="15.75" customHeight="1" x14ac:dyDescent="0.25">
      <c r="C736" s="194"/>
    </row>
    <row r="737" spans="3:3" ht="15.75" customHeight="1" x14ac:dyDescent="0.25">
      <c r="C737" s="194"/>
    </row>
    <row r="738" spans="3:3" ht="15.75" customHeight="1" x14ac:dyDescent="0.25">
      <c r="C738" s="194"/>
    </row>
    <row r="739" spans="3:3" ht="15.75" customHeight="1" x14ac:dyDescent="0.25">
      <c r="C739" s="194"/>
    </row>
    <row r="740" spans="3:3" ht="15.75" customHeight="1" x14ac:dyDescent="0.25">
      <c r="C740" s="194"/>
    </row>
    <row r="741" spans="3:3" ht="15.75" customHeight="1" x14ac:dyDescent="0.25">
      <c r="C741" s="194"/>
    </row>
    <row r="742" spans="3:3" ht="15.75" customHeight="1" x14ac:dyDescent="0.25">
      <c r="C742" s="194"/>
    </row>
    <row r="743" spans="3:3" ht="15.75" customHeight="1" x14ac:dyDescent="0.25">
      <c r="C743" s="194"/>
    </row>
    <row r="744" spans="3:3" ht="15.75" customHeight="1" x14ac:dyDescent="0.25">
      <c r="C744" s="194"/>
    </row>
    <row r="745" spans="3:3" ht="15.75" customHeight="1" x14ac:dyDescent="0.25">
      <c r="C745" s="194"/>
    </row>
    <row r="746" spans="3:3" ht="15.75" customHeight="1" x14ac:dyDescent="0.25">
      <c r="C746" s="194"/>
    </row>
    <row r="747" spans="3:3" ht="15.75" customHeight="1" x14ac:dyDescent="0.25">
      <c r="C747" s="194"/>
    </row>
    <row r="748" spans="3:3" ht="15.75" customHeight="1" x14ac:dyDescent="0.25">
      <c r="C748" s="194"/>
    </row>
    <row r="749" spans="3:3" ht="15.75" customHeight="1" x14ac:dyDescent="0.25">
      <c r="C749" s="194"/>
    </row>
    <row r="750" spans="3:3" ht="15.75" customHeight="1" x14ac:dyDescent="0.25">
      <c r="C750" s="194"/>
    </row>
    <row r="751" spans="3:3" ht="15.75" customHeight="1" x14ac:dyDescent="0.25">
      <c r="C751" s="194"/>
    </row>
    <row r="752" spans="3:3" ht="15.75" customHeight="1" x14ac:dyDescent="0.25">
      <c r="C752" s="194"/>
    </row>
    <row r="753" spans="3:3" ht="15.75" customHeight="1" x14ac:dyDescent="0.25">
      <c r="C753" s="194"/>
    </row>
    <row r="754" spans="3:3" ht="15.75" customHeight="1" x14ac:dyDescent="0.25">
      <c r="C754" s="194"/>
    </row>
    <row r="755" spans="3:3" ht="15.75" customHeight="1" x14ac:dyDescent="0.25">
      <c r="C755" s="194"/>
    </row>
    <row r="756" spans="3:3" ht="15.75" customHeight="1" x14ac:dyDescent="0.25">
      <c r="C756" s="194"/>
    </row>
    <row r="757" spans="3:3" ht="15.75" customHeight="1" x14ac:dyDescent="0.25">
      <c r="C757" s="194"/>
    </row>
    <row r="758" spans="3:3" ht="15.75" customHeight="1" x14ac:dyDescent="0.25">
      <c r="C758" s="194"/>
    </row>
    <row r="759" spans="3:3" ht="15.75" customHeight="1" x14ac:dyDescent="0.25">
      <c r="C759" s="194"/>
    </row>
    <row r="760" spans="3:3" ht="15.75" customHeight="1" x14ac:dyDescent="0.25">
      <c r="C760" s="194"/>
    </row>
    <row r="761" spans="3:3" ht="15.75" customHeight="1" x14ac:dyDescent="0.25">
      <c r="C761" s="194"/>
    </row>
    <row r="762" spans="3:3" ht="15.75" customHeight="1" x14ac:dyDescent="0.25">
      <c r="C762" s="194"/>
    </row>
    <row r="763" spans="3:3" ht="15.75" customHeight="1" x14ac:dyDescent="0.25">
      <c r="C763" s="194"/>
    </row>
    <row r="764" spans="3:3" ht="15.75" customHeight="1" x14ac:dyDescent="0.25">
      <c r="C764" s="194"/>
    </row>
    <row r="765" spans="3:3" ht="15.75" customHeight="1" x14ac:dyDescent="0.25">
      <c r="C765" s="194"/>
    </row>
    <row r="766" spans="3:3" ht="15.75" customHeight="1" x14ac:dyDescent="0.25">
      <c r="C766" s="194"/>
    </row>
    <row r="767" spans="3:3" ht="15.75" customHeight="1" x14ac:dyDescent="0.25">
      <c r="C767" s="194"/>
    </row>
    <row r="768" spans="3:3" ht="15.75" customHeight="1" x14ac:dyDescent="0.25">
      <c r="C768" s="194"/>
    </row>
    <row r="769" spans="3:3" ht="15.75" customHeight="1" x14ac:dyDescent="0.25">
      <c r="C769" s="194"/>
    </row>
    <row r="770" spans="3:3" ht="15.75" customHeight="1" x14ac:dyDescent="0.25">
      <c r="C770" s="194"/>
    </row>
    <row r="771" spans="3:3" ht="15.75" customHeight="1" x14ac:dyDescent="0.25">
      <c r="C771" s="194"/>
    </row>
    <row r="772" spans="3:3" ht="15.75" customHeight="1" x14ac:dyDescent="0.25">
      <c r="C772" s="194"/>
    </row>
    <row r="773" spans="3:3" ht="15.75" customHeight="1" x14ac:dyDescent="0.25">
      <c r="C773" s="194"/>
    </row>
    <row r="774" spans="3:3" ht="15.75" customHeight="1" x14ac:dyDescent="0.25">
      <c r="C774" s="194"/>
    </row>
    <row r="775" spans="3:3" ht="15.75" customHeight="1" x14ac:dyDescent="0.25">
      <c r="C775" s="194"/>
    </row>
    <row r="776" spans="3:3" ht="15.75" customHeight="1" x14ac:dyDescent="0.25">
      <c r="C776" s="194"/>
    </row>
    <row r="777" spans="3:3" ht="15.75" customHeight="1" x14ac:dyDescent="0.25">
      <c r="C777" s="194"/>
    </row>
    <row r="778" spans="3:3" ht="15.75" customHeight="1" x14ac:dyDescent="0.25">
      <c r="C778" s="194"/>
    </row>
    <row r="779" spans="3:3" ht="15.75" customHeight="1" x14ac:dyDescent="0.25">
      <c r="C779" s="194"/>
    </row>
    <row r="780" spans="3:3" ht="15.75" customHeight="1" x14ac:dyDescent="0.25">
      <c r="C780" s="194"/>
    </row>
    <row r="781" spans="3:3" ht="15.75" customHeight="1" x14ac:dyDescent="0.25">
      <c r="C781" s="194"/>
    </row>
    <row r="782" spans="3:3" ht="15.75" customHeight="1" x14ac:dyDescent="0.25">
      <c r="C782" s="194"/>
    </row>
    <row r="783" spans="3:3" ht="15.75" customHeight="1" x14ac:dyDescent="0.25">
      <c r="C783" s="194"/>
    </row>
    <row r="784" spans="3:3" ht="15.75" customHeight="1" x14ac:dyDescent="0.25">
      <c r="C784" s="194"/>
    </row>
    <row r="785" spans="3:3" ht="15.75" customHeight="1" x14ac:dyDescent="0.25">
      <c r="C785" s="194"/>
    </row>
    <row r="786" spans="3:3" ht="15.75" customHeight="1" x14ac:dyDescent="0.25">
      <c r="C786" s="194"/>
    </row>
    <row r="787" spans="3:3" ht="15.75" customHeight="1" x14ac:dyDescent="0.25">
      <c r="C787" s="194"/>
    </row>
    <row r="788" spans="3:3" ht="15.75" customHeight="1" x14ac:dyDescent="0.25">
      <c r="C788" s="194"/>
    </row>
    <row r="789" spans="3:3" ht="15.75" customHeight="1" x14ac:dyDescent="0.25">
      <c r="C789" s="194"/>
    </row>
    <row r="790" spans="3:3" ht="15.75" customHeight="1" x14ac:dyDescent="0.25">
      <c r="C790" s="194"/>
    </row>
    <row r="791" spans="3:3" ht="15.75" customHeight="1" x14ac:dyDescent="0.25">
      <c r="C791" s="194"/>
    </row>
    <row r="792" spans="3:3" ht="15.75" customHeight="1" x14ac:dyDescent="0.25">
      <c r="C792" s="194"/>
    </row>
    <row r="793" spans="3:3" ht="15.75" customHeight="1" x14ac:dyDescent="0.25">
      <c r="C793" s="194"/>
    </row>
    <row r="794" spans="3:3" ht="15.75" customHeight="1" x14ac:dyDescent="0.25">
      <c r="C794" s="194"/>
    </row>
    <row r="795" spans="3:3" ht="15.75" customHeight="1" x14ac:dyDescent="0.25">
      <c r="C795" s="194"/>
    </row>
    <row r="796" spans="3:3" ht="15.75" customHeight="1" x14ac:dyDescent="0.25">
      <c r="C796" s="194"/>
    </row>
    <row r="797" spans="3:3" ht="15.75" customHeight="1" x14ac:dyDescent="0.25">
      <c r="C797" s="194"/>
    </row>
    <row r="798" spans="3:3" ht="15.75" customHeight="1" x14ac:dyDescent="0.25">
      <c r="C798" s="194"/>
    </row>
    <row r="799" spans="3:3" ht="15.75" customHeight="1" x14ac:dyDescent="0.25">
      <c r="C799" s="194"/>
    </row>
    <row r="800" spans="3:3" ht="15.75" customHeight="1" x14ac:dyDescent="0.25">
      <c r="C800" s="194"/>
    </row>
    <row r="801" spans="3:3" ht="15.75" customHeight="1" x14ac:dyDescent="0.25">
      <c r="C801" s="194"/>
    </row>
    <row r="802" spans="3:3" ht="15.75" customHeight="1" x14ac:dyDescent="0.25">
      <c r="C802" s="194"/>
    </row>
    <row r="803" spans="3:3" ht="15.75" customHeight="1" x14ac:dyDescent="0.25">
      <c r="C803" s="194"/>
    </row>
    <row r="804" spans="3:3" ht="15.75" customHeight="1" x14ac:dyDescent="0.25">
      <c r="C804" s="194"/>
    </row>
    <row r="805" spans="3:3" ht="15.75" customHeight="1" x14ac:dyDescent="0.25">
      <c r="C805" s="194"/>
    </row>
    <row r="806" spans="3:3" ht="15.75" customHeight="1" x14ac:dyDescent="0.25">
      <c r="C806" s="194"/>
    </row>
    <row r="807" spans="3:3" ht="15.75" customHeight="1" x14ac:dyDescent="0.25">
      <c r="C807" s="194"/>
    </row>
    <row r="808" spans="3:3" ht="15.75" customHeight="1" x14ac:dyDescent="0.25">
      <c r="C808" s="194"/>
    </row>
    <row r="809" spans="3:3" ht="15.75" customHeight="1" x14ac:dyDescent="0.25">
      <c r="C809" s="194"/>
    </row>
    <row r="810" spans="3:3" ht="15.75" customHeight="1" x14ac:dyDescent="0.25">
      <c r="C810" s="194"/>
    </row>
    <row r="811" spans="3:3" ht="15.75" customHeight="1" x14ac:dyDescent="0.25">
      <c r="C811" s="194"/>
    </row>
    <row r="812" spans="3:3" ht="15.75" customHeight="1" x14ac:dyDescent="0.25">
      <c r="C812" s="194"/>
    </row>
    <row r="813" spans="3:3" ht="15.75" customHeight="1" x14ac:dyDescent="0.25">
      <c r="C813" s="194"/>
    </row>
    <row r="814" spans="3:3" ht="15.75" customHeight="1" x14ac:dyDescent="0.25">
      <c r="C814" s="194"/>
    </row>
    <row r="815" spans="3:3" ht="15.75" customHeight="1" x14ac:dyDescent="0.25">
      <c r="C815" s="194"/>
    </row>
    <row r="816" spans="3:3" ht="15.75" customHeight="1" x14ac:dyDescent="0.25">
      <c r="C816" s="194"/>
    </row>
    <row r="817" spans="3:3" ht="15.75" customHeight="1" x14ac:dyDescent="0.25">
      <c r="C817" s="194"/>
    </row>
    <row r="818" spans="3:3" ht="15.75" customHeight="1" x14ac:dyDescent="0.25">
      <c r="C818" s="194"/>
    </row>
    <row r="819" spans="3:3" ht="15.75" customHeight="1" x14ac:dyDescent="0.25">
      <c r="C819" s="194"/>
    </row>
    <row r="820" spans="3:3" ht="15.75" customHeight="1" x14ac:dyDescent="0.25">
      <c r="C820" s="194"/>
    </row>
    <row r="821" spans="3:3" ht="15.75" customHeight="1" x14ac:dyDescent="0.25">
      <c r="C821" s="194"/>
    </row>
    <row r="822" spans="3:3" ht="15.75" customHeight="1" x14ac:dyDescent="0.25">
      <c r="C822" s="194"/>
    </row>
    <row r="823" spans="3:3" ht="15.75" customHeight="1" x14ac:dyDescent="0.25">
      <c r="C823" s="194"/>
    </row>
    <row r="824" spans="3:3" ht="15.75" customHeight="1" x14ac:dyDescent="0.25">
      <c r="C824" s="194"/>
    </row>
    <row r="825" spans="3:3" ht="15.75" customHeight="1" x14ac:dyDescent="0.25">
      <c r="C825" s="194"/>
    </row>
    <row r="826" spans="3:3" ht="15.75" customHeight="1" x14ac:dyDescent="0.25">
      <c r="C826" s="194"/>
    </row>
    <row r="827" spans="3:3" ht="15.75" customHeight="1" x14ac:dyDescent="0.25">
      <c r="C827" s="194"/>
    </row>
    <row r="828" spans="3:3" ht="15.75" customHeight="1" x14ac:dyDescent="0.25">
      <c r="C828" s="194"/>
    </row>
    <row r="829" spans="3:3" ht="15.75" customHeight="1" x14ac:dyDescent="0.25">
      <c r="C829" s="194"/>
    </row>
    <row r="830" spans="3:3" ht="15.75" customHeight="1" x14ac:dyDescent="0.25">
      <c r="C830" s="194"/>
    </row>
    <row r="831" spans="3:3" ht="15.75" customHeight="1" x14ac:dyDescent="0.25">
      <c r="C831" s="194"/>
    </row>
    <row r="832" spans="3:3" ht="15.75" customHeight="1" x14ac:dyDescent="0.25">
      <c r="C832" s="194"/>
    </row>
    <row r="833" spans="3:3" ht="15.75" customHeight="1" x14ac:dyDescent="0.25">
      <c r="C833" s="194"/>
    </row>
    <row r="834" spans="3:3" ht="15.75" customHeight="1" x14ac:dyDescent="0.25">
      <c r="C834" s="194"/>
    </row>
    <row r="835" spans="3:3" ht="15.75" customHeight="1" x14ac:dyDescent="0.25">
      <c r="C835" s="194"/>
    </row>
    <row r="836" spans="3:3" ht="15.75" customHeight="1" x14ac:dyDescent="0.25">
      <c r="C836" s="194"/>
    </row>
    <row r="837" spans="3:3" ht="15.75" customHeight="1" x14ac:dyDescent="0.25">
      <c r="C837" s="194"/>
    </row>
    <row r="838" spans="3:3" ht="15.75" customHeight="1" x14ac:dyDescent="0.25">
      <c r="C838" s="194"/>
    </row>
    <row r="839" spans="3:3" ht="15.75" customHeight="1" x14ac:dyDescent="0.25">
      <c r="C839" s="194"/>
    </row>
    <row r="840" spans="3:3" ht="15.75" customHeight="1" x14ac:dyDescent="0.25">
      <c r="C840" s="194"/>
    </row>
    <row r="841" spans="3:3" ht="15.75" customHeight="1" x14ac:dyDescent="0.25">
      <c r="C841" s="194"/>
    </row>
    <row r="842" spans="3:3" ht="15.75" customHeight="1" x14ac:dyDescent="0.25">
      <c r="C842" s="194"/>
    </row>
    <row r="843" spans="3:3" ht="15.75" customHeight="1" x14ac:dyDescent="0.25">
      <c r="C843" s="194"/>
    </row>
    <row r="844" spans="3:3" ht="15.75" customHeight="1" x14ac:dyDescent="0.25">
      <c r="C844" s="194"/>
    </row>
    <row r="845" spans="3:3" ht="15.75" customHeight="1" x14ac:dyDescent="0.25">
      <c r="C845" s="194"/>
    </row>
    <row r="846" spans="3:3" ht="15.75" customHeight="1" x14ac:dyDescent="0.25">
      <c r="C846" s="194"/>
    </row>
    <row r="847" spans="3:3" ht="15.75" customHeight="1" x14ac:dyDescent="0.25">
      <c r="C847" s="194"/>
    </row>
    <row r="848" spans="3:3" ht="15.75" customHeight="1" x14ac:dyDescent="0.25">
      <c r="C848" s="194"/>
    </row>
    <row r="849" spans="3:3" ht="15.75" customHeight="1" x14ac:dyDescent="0.25">
      <c r="C849" s="194"/>
    </row>
    <row r="850" spans="3:3" ht="15.75" customHeight="1" x14ac:dyDescent="0.25">
      <c r="C850" s="194"/>
    </row>
    <row r="851" spans="3:3" ht="15.75" customHeight="1" x14ac:dyDescent="0.25">
      <c r="C851" s="194"/>
    </row>
    <row r="852" spans="3:3" ht="15.75" customHeight="1" x14ac:dyDescent="0.25">
      <c r="C852" s="194"/>
    </row>
    <row r="853" spans="3:3" ht="15.75" customHeight="1" x14ac:dyDescent="0.25">
      <c r="C853" s="194"/>
    </row>
    <row r="854" spans="3:3" ht="15.75" customHeight="1" x14ac:dyDescent="0.25">
      <c r="C854" s="194"/>
    </row>
    <row r="855" spans="3:3" ht="15.75" customHeight="1" x14ac:dyDescent="0.25">
      <c r="C855" s="194"/>
    </row>
    <row r="856" spans="3:3" ht="15.75" customHeight="1" x14ac:dyDescent="0.25">
      <c r="C856" s="194"/>
    </row>
    <row r="857" spans="3:3" ht="15.75" customHeight="1" x14ac:dyDescent="0.25">
      <c r="C857" s="194"/>
    </row>
    <row r="858" spans="3:3" ht="15.75" customHeight="1" x14ac:dyDescent="0.25">
      <c r="C858" s="194"/>
    </row>
    <row r="859" spans="3:3" ht="15.75" customHeight="1" x14ac:dyDescent="0.25">
      <c r="C859" s="194"/>
    </row>
    <row r="860" spans="3:3" ht="15.75" customHeight="1" x14ac:dyDescent="0.25">
      <c r="C860" s="194"/>
    </row>
    <row r="861" spans="3:3" ht="15.75" customHeight="1" x14ac:dyDescent="0.25">
      <c r="C861" s="194"/>
    </row>
    <row r="862" spans="3:3" ht="15.75" customHeight="1" x14ac:dyDescent="0.25">
      <c r="C862" s="194"/>
    </row>
    <row r="863" spans="3:3" ht="15.75" customHeight="1" x14ac:dyDescent="0.25">
      <c r="C863" s="194"/>
    </row>
    <row r="864" spans="3:3" ht="15.75" customHeight="1" x14ac:dyDescent="0.25">
      <c r="C864" s="194"/>
    </row>
    <row r="865" spans="3:3" ht="15.75" customHeight="1" x14ac:dyDescent="0.25">
      <c r="C865" s="194"/>
    </row>
    <row r="866" spans="3:3" ht="15.75" customHeight="1" x14ac:dyDescent="0.25">
      <c r="C866" s="194"/>
    </row>
    <row r="867" spans="3:3" ht="15.75" customHeight="1" x14ac:dyDescent="0.25">
      <c r="C867" s="194"/>
    </row>
    <row r="868" spans="3:3" ht="15.75" customHeight="1" x14ac:dyDescent="0.25">
      <c r="C868" s="194"/>
    </row>
    <row r="869" spans="3:3" ht="15.75" customHeight="1" x14ac:dyDescent="0.25">
      <c r="C869" s="194"/>
    </row>
    <row r="870" spans="3:3" ht="15.75" customHeight="1" x14ac:dyDescent="0.25">
      <c r="C870" s="194"/>
    </row>
    <row r="871" spans="3:3" ht="15.75" customHeight="1" x14ac:dyDescent="0.25">
      <c r="C871" s="194"/>
    </row>
    <row r="872" spans="3:3" ht="15.75" customHeight="1" x14ac:dyDescent="0.25">
      <c r="C872" s="194"/>
    </row>
    <row r="873" spans="3:3" ht="15.75" customHeight="1" x14ac:dyDescent="0.25">
      <c r="C873" s="194"/>
    </row>
    <row r="874" spans="3:3" ht="15.75" customHeight="1" x14ac:dyDescent="0.25">
      <c r="C874" s="194"/>
    </row>
    <row r="875" spans="3:3" ht="15.75" customHeight="1" x14ac:dyDescent="0.25">
      <c r="C875" s="194"/>
    </row>
    <row r="876" spans="3:3" ht="15.75" customHeight="1" x14ac:dyDescent="0.25">
      <c r="C876" s="194"/>
    </row>
    <row r="877" spans="3:3" ht="15.75" customHeight="1" x14ac:dyDescent="0.25">
      <c r="C877" s="194"/>
    </row>
    <row r="878" spans="3:3" ht="15.75" customHeight="1" x14ac:dyDescent="0.25">
      <c r="C878" s="194"/>
    </row>
    <row r="879" spans="3:3" ht="15.75" customHeight="1" x14ac:dyDescent="0.25">
      <c r="C879" s="194"/>
    </row>
    <row r="880" spans="3:3" ht="15.75" customHeight="1" x14ac:dyDescent="0.25">
      <c r="C880" s="194"/>
    </row>
    <row r="881" spans="3:3" ht="15.75" customHeight="1" x14ac:dyDescent="0.25">
      <c r="C881" s="194"/>
    </row>
    <row r="882" spans="3:3" ht="15.75" customHeight="1" x14ac:dyDescent="0.25">
      <c r="C882" s="194"/>
    </row>
    <row r="883" spans="3:3" ht="15.75" customHeight="1" x14ac:dyDescent="0.25">
      <c r="C883" s="194"/>
    </row>
    <row r="884" spans="3:3" ht="15.75" customHeight="1" x14ac:dyDescent="0.25">
      <c r="C884" s="194"/>
    </row>
    <row r="885" spans="3:3" ht="15.75" customHeight="1" x14ac:dyDescent="0.25">
      <c r="C885" s="194"/>
    </row>
    <row r="886" spans="3:3" ht="15.75" customHeight="1" x14ac:dyDescent="0.25">
      <c r="C886" s="194"/>
    </row>
    <row r="887" spans="3:3" ht="15.75" customHeight="1" x14ac:dyDescent="0.25">
      <c r="C887" s="194"/>
    </row>
    <row r="888" spans="3:3" ht="15.75" customHeight="1" x14ac:dyDescent="0.25">
      <c r="C888" s="194"/>
    </row>
    <row r="889" spans="3:3" ht="15.75" customHeight="1" x14ac:dyDescent="0.25">
      <c r="C889" s="194"/>
    </row>
    <row r="890" spans="3:3" ht="15.75" customHeight="1" x14ac:dyDescent="0.25">
      <c r="C890" s="194"/>
    </row>
    <row r="891" spans="3:3" ht="15.75" customHeight="1" x14ac:dyDescent="0.25">
      <c r="C891" s="194"/>
    </row>
    <row r="892" spans="3:3" ht="15.75" customHeight="1" x14ac:dyDescent="0.25">
      <c r="C892" s="194"/>
    </row>
    <row r="893" spans="3:3" ht="15.75" customHeight="1" x14ac:dyDescent="0.25">
      <c r="C893" s="194"/>
    </row>
    <row r="894" spans="3:3" ht="15.75" customHeight="1" x14ac:dyDescent="0.25">
      <c r="C894" s="194"/>
    </row>
    <row r="895" spans="3:3" ht="15.75" customHeight="1" x14ac:dyDescent="0.25">
      <c r="C895" s="194"/>
    </row>
    <row r="896" spans="3:3" ht="15.75" customHeight="1" x14ac:dyDescent="0.25">
      <c r="C896" s="194"/>
    </row>
    <row r="897" spans="3:3" ht="15.75" customHeight="1" x14ac:dyDescent="0.25">
      <c r="C897" s="194"/>
    </row>
    <row r="898" spans="3:3" ht="15.75" customHeight="1" x14ac:dyDescent="0.25">
      <c r="C898" s="194"/>
    </row>
    <row r="899" spans="3:3" ht="15.75" customHeight="1" x14ac:dyDescent="0.25">
      <c r="C899" s="194"/>
    </row>
    <row r="900" spans="3:3" ht="15.75" customHeight="1" x14ac:dyDescent="0.25">
      <c r="C900" s="194"/>
    </row>
    <row r="901" spans="3:3" ht="15.75" customHeight="1" x14ac:dyDescent="0.25">
      <c r="C901" s="194"/>
    </row>
    <row r="902" spans="3:3" ht="15.75" customHeight="1" x14ac:dyDescent="0.25">
      <c r="C902" s="194"/>
    </row>
    <row r="903" spans="3:3" ht="15.75" customHeight="1" x14ac:dyDescent="0.25">
      <c r="C903" s="194"/>
    </row>
    <row r="904" spans="3:3" ht="15.75" customHeight="1" x14ac:dyDescent="0.25">
      <c r="C904" s="194"/>
    </row>
    <row r="905" spans="3:3" ht="15.75" customHeight="1" x14ac:dyDescent="0.25">
      <c r="C905" s="194"/>
    </row>
    <row r="906" spans="3:3" ht="15.75" customHeight="1" x14ac:dyDescent="0.25">
      <c r="C906" s="194"/>
    </row>
    <row r="907" spans="3:3" ht="15.75" customHeight="1" x14ac:dyDescent="0.25">
      <c r="C907" s="194"/>
    </row>
    <row r="908" spans="3:3" ht="15.75" customHeight="1" x14ac:dyDescent="0.25">
      <c r="C908" s="194"/>
    </row>
    <row r="909" spans="3:3" ht="15.75" customHeight="1" x14ac:dyDescent="0.25">
      <c r="C909" s="194"/>
    </row>
    <row r="910" spans="3:3" ht="15.75" customHeight="1" x14ac:dyDescent="0.25">
      <c r="C910" s="194"/>
    </row>
    <row r="911" spans="3:3" ht="15.75" customHeight="1" x14ac:dyDescent="0.25">
      <c r="C911" s="194"/>
    </row>
    <row r="912" spans="3:3" ht="15.75" customHeight="1" x14ac:dyDescent="0.25">
      <c r="C912" s="194"/>
    </row>
    <row r="913" spans="3:3" ht="15.75" customHeight="1" x14ac:dyDescent="0.25">
      <c r="C913" s="194"/>
    </row>
    <row r="914" spans="3:3" ht="15.75" customHeight="1" x14ac:dyDescent="0.25">
      <c r="C914" s="194"/>
    </row>
    <row r="915" spans="3:3" ht="15.75" customHeight="1" x14ac:dyDescent="0.25">
      <c r="C915" s="194"/>
    </row>
    <row r="916" spans="3:3" ht="15.75" customHeight="1" x14ac:dyDescent="0.25">
      <c r="C916" s="194"/>
    </row>
    <row r="917" spans="3:3" ht="15.75" customHeight="1" x14ac:dyDescent="0.25">
      <c r="C917" s="194"/>
    </row>
    <row r="918" spans="3:3" ht="15.75" customHeight="1" x14ac:dyDescent="0.25">
      <c r="C918" s="194"/>
    </row>
    <row r="919" spans="3:3" ht="15.75" customHeight="1" x14ac:dyDescent="0.25">
      <c r="C919" s="194"/>
    </row>
    <row r="920" spans="3:3" ht="15.75" customHeight="1" x14ac:dyDescent="0.25">
      <c r="C920" s="194"/>
    </row>
    <row r="921" spans="3:3" ht="15.75" customHeight="1" x14ac:dyDescent="0.25">
      <c r="C921" s="194"/>
    </row>
    <row r="922" spans="3:3" ht="15.75" customHeight="1" x14ac:dyDescent="0.25">
      <c r="C922" s="194"/>
    </row>
    <row r="923" spans="3:3" ht="15.75" customHeight="1" x14ac:dyDescent="0.25">
      <c r="C923" s="194"/>
    </row>
    <row r="924" spans="3:3" ht="15.75" customHeight="1" x14ac:dyDescent="0.25">
      <c r="C924" s="194"/>
    </row>
    <row r="925" spans="3:3" ht="15.75" customHeight="1" x14ac:dyDescent="0.25">
      <c r="C925" s="194"/>
    </row>
    <row r="926" spans="3:3" ht="15.75" customHeight="1" x14ac:dyDescent="0.25">
      <c r="C926" s="194"/>
    </row>
    <row r="927" spans="3:3" ht="15.75" customHeight="1" x14ac:dyDescent="0.25">
      <c r="C927" s="194"/>
    </row>
    <row r="928" spans="3:3" ht="15.75" customHeight="1" x14ac:dyDescent="0.25">
      <c r="C928" s="194"/>
    </row>
    <row r="929" spans="3:3" ht="15.75" customHeight="1" x14ac:dyDescent="0.25">
      <c r="C929" s="194"/>
    </row>
    <row r="930" spans="3:3" ht="15.75" customHeight="1" x14ac:dyDescent="0.25">
      <c r="C930" s="194"/>
    </row>
    <row r="931" spans="3:3" ht="15.75" customHeight="1" x14ac:dyDescent="0.25">
      <c r="C931" s="194"/>
    </row>
    <row r="932" spans="3:3" ht="15.75" customHeight="1" x14ac:dyDescent="0.25">
      <c r="C932" s="194"/>
    </row>
    <row r="933" spans="3:3" ht="15.75" customHeight="1" x14ac:dyDescent="0.25">
      <c r="C933" s="194"/>
    </row>
    <row r="934" spans="3:3" ht="15.75" customHeight="1" x14ac:dyDescent="0.25">
      <c r="C934" s="194"/>
    </row>
    <row r="935" spans="3:3" ht="15.75" customHeight="1" x14ac:dyDescent="0.25">
      <c r="C935" s="194"/>
    </row>
    <row r="936" spans="3:3" ht="15.75" customHeight="1" x14ac:dyDescent="0.25">
      <c r="C936" s="194"/>
    </row>
    <row r="937" spans="3:3" ht="15.75" customHeight="1" x14ac:dyDescent="0.25">
      <c r="C937" s="194"/>
    </row>
    <row r="938" spans="3:3" ht="15.75" customHeight="1" x14ac:dyDescent="0.25">
      <c r="C938" s="194"/>
    </row>
    <row r="939" spans="3:3" ht="15.75" customHeight="1" x14ac:dyDescent="0.25">
      <c r="C939" s="194"/>
    </row>
    <row r="940" spans="3:3" ht="15.75" customHeight="1" x14ac:dyDescent="0.25">
      <c r="C940" s="194"/>
    </row>
    <row r="941" spans="3:3" ht="15.75" customHeight="1" x14ac:dyDescent="0.25">
      <c r="C941" s="194"/>
    </row>
    <row r="942" spans="3:3" ht="15.75" customHeight="1" x14ac:dyDescent="0.25">
      <c r="C942" s="194"/>
    </row>
    <row r="943" spans="3:3" ht="15.75" customHeight="1" x14ac:dyDescent="0.25">
      <c r="C943" s="194"/>
    </row>
    <row r="944" spans="3:3" ht="15.75" customHeight="1" x14ac:dyDescent="0.25">
      <c r="C944" s="194"/>
    </row>
    <row r="945" spans="3:3" ht="15.75" customHeight="1" x14ac:dyDescent="0.25">
      <c r="C945" s="194"/>
    </row>
    <row r="946" spans="3:3" ht="15.75" customHeight="1" x14ac:dyDescent="0.25">
      <c r="C946" s="194"/>
    </row>
    <row r="947" spans="3:3" ht="15.75" customHeight="1" x14ac:dyDescent="0.25">
      <c r="C947" s="194"/>
    </row>
    <row r="948" spans="3:3" ht="15.75" customHeight="1" x14ac:dyDescent="0.25">
      <c r="C948" s="194"/>
    </row>
    <row r="949" spans="3:3" ht="15.75" customHeight="1" x14ac:dyDescent="0.25">
      <c r="C949" s="194"/>
    </row>
    <row r="950" spans="3:3" ht="15.75" customHeight="1" x14ac:dyDescent="0.25">
      <c r="C950" s="194"/>
    </row>
    <row r="951" spans="3:3" ht="15.75" customHeight="1" x14ac:dyDescent="0.25">
      <c r="C951" s="194"/>
    </row>
    <row r="952" spans="3:3" ht="15.75" customHeight="1" x14ac:dyDescent="0.25">
      <c r="C952" s="194"/>
    </row>
    <row r="953" spans="3:3" ht="15.75" customHeight="1" x14ac:dyDescent="0.25">
      <c r="C953" s="194"/>
    </row>
    <row r="954" spans="3:3" ht="15.75" customHeight="1" x14ac:dyDescent="0.25">
      <c r="C954" s="194"/>
    </row>
    <row r="955" spans="3:3" ht="15.75" customHeight="1" x14ac:dyDescent="0.25">
      <c r="C955" s="194"/>
    </row>
    <row r="956" spans="3:3" ht="15.75" customHeight="1" x14ac:dyDescent="0.25">
      <c r="C956" s="194"/>
    </row>
    <row r="957" spans="3:3" ht="15.75" customHeight="1" x14ac:dyDescent="0.25">
      <c r="C957" s="194"/>
    </row>
    <row r="958" spans="3:3" ht="15.75" customHeight="1" x14ac:dyDescent="0.25">
      <c r="C958" s="194"/>
    </row>
    <row r="959" spans="3:3" ht="15.75" customHeight="1" x14ac:dyDescent="0.25">
      <c r="C959" s="194"/>
    </row>
    <row r="960" spans="3:3" ht="15.75" customHeight="1" x14ac:dyDescent="0.25">
      <c r="C960" s="194"/>
    </row>
    <row r="961" spans="3:3" ht="15.75" customHeight="1" x14ac:dyDescent="0.25">
      <c r="C961" s="194"/>
    </row>
    <row r="962" spans="3:3" ht="15.75" customHeight="1" x14ac:dyDescent="0.25">
      <c r="C962" s="194"/>
    </row>
    <row r="963" spans="3:3" ht="15.75" customHeight="1" x14ac:dyDescent="0.25">
      <c r="C963" s="194"/>
    </row>
    <row r="964" spans="3:3" ht="15.75" customHeight="1" x14ac:dyDescent="0.25">
      <c r="C964" s="194"/>
    </row>
    <row r="965" spans="3:3" ht="15.75" customHeight="1" x14ac:dyDescent="0.25">
      <c r="C965" s="194"/>
    </row>
    <row r="966" spans="3:3" ht="15.75" customHeight="1" x14ac:dyDescent="0.25">
      <c r="C966" s="194"/>
    </row>
    <row r="967" spans="3:3" ht="15.75" customHeight="1" x14ac:dyDescent="0.25">
      <c r="C967" s="194"/>
    </row>
    <row r="968" spans="3:3" ht="15.75" customHeight="1" x14ac:dyDescent="0.25">
      <c r="C968" s="194"/>
    </row>
    <row r="969" spans="3:3" ht="15.75" customHeight="1" x14ac:dyDescent="0.25">
      <c r="C969" s="194"/>
    </row>
    <row r="970" spans="3:3" ht="15.75" customHeight="1" x14ac:dyDescent="0.25">
      <c r="C970" s="194"/>
    </row>
    <row r="971" spans="3:3" ht="15.75" customHeight="1" x14ac:dyDescent="0.25">
      <c r="C971" s="194"/>
    </row>
    <row r="972" spans="3:3" ht="15.75" customHeight="1" x14ac:dyDescent="0.25">
      <c r="C972" s="194"/>
    </row>
    <row r="973" spans="3:3" ht="15.75" customHeight="1" x14ac:dyDescent="0.25">
      <c r="C973" s="194"/>
    </row>
    <row r="974" spans="3:3" ht="15.75" customHeight="1" x14ac:dyDescent="0.25">
      <c r="C974" s="194"/>
    </row>
    <row r="975" spans="3:3" ht="15.75" customHeight="1" x14ac:dyDescent="0.25">
      <c r="C975" s="194"/>
    </row>
    <row r="976" spans="3:3" ht="15.75" customHeight="1" x14ac:dyDescent="0.25">
      <c r="C976" s="194"/>
    </row>
    <row r="977" spans="3:3" ht="15.75" customHeight="1" x14ac:dyDescent="0.25">
      <c r="C977" s="194"/>
    </row>
    <row r="978" spans="3:3" ht="15.75" customHeight="1" x14ac:dyDescent="0.25">
      <c r="C978" s="194"/>
    </row>
    <row r="979" spans="3:3" ht="15.75" customHeight="1" x14ac:dyDescent="0.25">
      <c r="C979" s="194"/>
    </row>
    <row r="980" spans="3:3" ht="15.75" customHeight="1" x14ac:dyDescent="0.25">
      <c r="C980" s="194"/>
    </row>
    <row r="981" spans="3:3" ht="15.75" customHeight="1" x14ac:dyDescent="0.25">
      <c r="C981" s="194"/>
    </row>
    <row r="982" spans="3:3" ht="15.75" customHeight="1" x14ac:dyDescent="0.25">
      <c r="C982" s="194"/>
    </row>
    <row r="983" spans="3:3" ht="15.75" customHeight="1" x14ac:dyDescent="0.25">
      <c r="C983" s="194"/>
    </row>
    <row r="984" spans="3:3" ht="15.75" customHeight="1" x14ac:dyDescent="0.25">
      <c r="C984" s="194"/>
    </row>
    <row r="985" spans="3:3" ht="15.75" customHeight="1" x14ac:dyDescent="0.25">
      <c r="C985" s="194"/>
    </row>
    <row r="986" spans="3:3" ht="15.75" customHeight="1" x14ac:dyDescent="0.25">
      <c r="C986" s="194"/>
    </row>
    <row r="987" spans="3:3" ht="15.75" customHeight="1" x14ac:dyDescent="0.25">
      <c r="C987" s="194"/>
    </row>
    <row r="988" spans="3:3" ht="15.75" customHeight="1" x14ac:dyDescent="0.25">
      <c r="C988" s="194"/>
    </row>
    <row r="989" spans="3:3" ht="15.75" customHeight="1" x14ac:dyDescent="0.25">
      <c r="C989" s="194"/>
    </row>
    <row r="990" spans="3:3" ht="15.75" customHeight="1" x14ac:dyDescent="0.25">
      <c r="C990" s="194"/>
    </row>
    <row r="991" spans="3:3" ht="15.75" customHeight="1" x14ac:dyDescent="0.25">
      <c r="C991" s="194"/>
    </row>
    <row r="992" spans="3:3" ht="15.75" customHeight="1" x14ac:dyDescent="0.25">
      <c r="C992" s="194"/>
    </row>
    <row r="993" spans="3:3" ht="15.75" customHeight="1" x14ac:dyDescent="0.25">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9" workbookViewId="0">
      <selection activeCell="D43" sqref="D43"/>
    </sheetView>
  </sheetViews>
  <sheetFormatPr defaultColWidth="14.44140625" defaultRowHeight="15" customHeight="1" x14ac:dyDescent="0.25"/>
  <cols>
    <col min="1" max="1" width="18.6640625" style="199" customWidth="1"/>
    <col min="2" max="2" width="60.6640625" style="199" customWidth="1"/>
    <col min="3" max="3" width="18.6640625" style="207" customWidth="1"/>
    <col min="4" max="4" width="12.109375" customWidth="1"/>
    <col min="5" max="21" width="8" customWidth="1"/>
  </cols>
  <sheetData>
    <row r="1" spans="1:24" s="64" customFormat="1" ht="15" customHeight="1" x14ac:dyDescent="0.25">
      <c r="A1" s="299" t="s">
        <v>48</v>
      </c>
      <c r="B1" s="301" t="s">
        <v>49</v>
      </c>
      <c r="C1" s="299" t="s">
        <v>34</v>
      </c>
      <c r="D1" s="302" t="s">
        <v>35</v>
      </c>
      <c r="E1" s="300" t="s">
        <v>50</v>
      </c>
      <c r="F1" s="303" t="s">
        <v>39</v>
      </c>
    </row>
    <row r="2" spans="1:24" ht="50.1" customHeight="1" x14ac:dyDescent="0.25">
      <c r="A2" s="366" t="s">
        <v>2860</v>
      </c>
      <c r="B2" s="363"/>
      <c r="C2" s="363"/>
      <c r="D2" s="363"/>
      <c r="E2" s="38"/>
      <c r="F2" s="38"/>
      <c r="G2" s="38"/>
      <c r="H2" s="38"/>
      <c r="I2" s="38"/>
      <c r="J2" s="38"/>
      <c r="K2" s="38"/>
      <c r="L2" s="38"/>
      <c r="M2" s="38"/>
      <c r="N2" s="38"/>
      <c r="O2" s="38"/>
      <c r="P2" s="38"/>
      <c r="Q2" s="38"/>
      <c r="R2" s="38"/>
      <c r="S2" s="38"/>
      <c r="T2" s="38"/>
      <c r="U2" s="38"/>
    </row>
    <row r="3" spans="1:24" s="29" customFormat="1" ht="48" customHeight="1" x14ac:dyDescent="0.25">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5">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5">
      <c r="A5" s="113"/>
      <c r="B5" s="167" t="s">
        <v>2862</v>
      </c>
      <c r="C5" s="185" t="s">
        <v>2863</v>
      </c>
      <c r="D5" s="253">
        <v>4679.75</v>
      </c>
      <c r="E5" s="37"/>
      <c r="F5" s="37"/>
      <c r="G5" s="37"/>
      <c r="H5" s="37"/>
      <c r="I5" s="37"/>
      <c r="J5" s="37"/>
      <c r="K5" s="37"/>
      <c r="L5" s="37"/>
      <c r="M5" s="37"/>
      <c r="N5" s="37"/>
      <c r="O5" s="37"/>
      <c r="P5" s="37"/>
      <c r="Q5" s="37"/>
      <c r="R5" s="37"/>
      <c r="S5" s="37"/>
      <c r="T5" s="37"/>
      <c r="U5" s="37"/>
    </row>
    <row r="6" spans="1:24" ht="24" x14ac:dyDescent="0.25">
      <c r="A6" s="114"/>
      <c r="B6" s="115" t="s">
        <v>2864</v>
      </c>
      <c r="C6" s="186" t="s">
        <v>2865</v>
      </c>
      <c r="D6" s="40">
        <f>D7+D8+D17+D18</f>
        <v>69603.320000000007</v>
      </c>
      <c r="E6" s="37"/>
      <c r="F6" s="37"/>
      <c r="G6" s="37"/>
      <c r="H6" s="37"/>
      <c r="I6" s="37"/>
      <c r="J6" s="37"/>
      <c r="K6" s="37"/>
      <c r="L6" s="37"/>
      <c r="M6" s="37"/>
      <c r="N6" s="37"/>
      <c r="O6" s="37"/>
      <c r="P6" s="37"/>
      <c r="Q6" s="37"/>
      <c r="R6" s="37"/>
      <c r="S6" s="37"/>
      <c r="T6" s="37"/>
      <c r="U6" s="37"/>
    </row>
    <row r="7" spans="1:24" ht="12.75" customHeight="1" x14ac:dyDescent="0.25">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5">
      <c r="A8" s="114" t="s">
        <v>2273</v>
      </c>
      <c r="B8" s="115" t="s">
        <v>2868</v>
      </c>
      <c r="C8" s="186" t="s">
        <v>2869</v>
      </c>
      <c r="D8" s="40">
        <f>SUM(D9:D16)</f>
        <v>54280.920000000006</v>
      </c>
      <c r="E8" s="37"/>
      <c r="F8" s="37"/>
      <c r="G8" s="37"/>
      <c r="H8" s="37"/>
      <c r="I8" s="37"/>
      <c r="J8" s="37"/>
      <c r="K8" s="37"/>
      <c r="L8" s="37"/>
      <c r="M8" s="37"/>
      <c r="N8" s="37"/>
      <c r="O8" s="37"/>
      <c r="P8" s="37"/>
      <c r="Q8" s="37"/>
      <c r="R8" s="37"/>
      <c r="S8" s="37"/>
      <c r="T8" s="37"/>
      <c r="U8" s="37"/>
    </row>
    <row r="9" spans="1:24" ht="12.75" customHeight="1" x14ac:dyDescent="0.25">
      <c r="A9" s="84" t="s">
        <v>2275</v>
      </c>
      <c r="B9" s="85" t="s">
        <v>2276</v>
      </c>
      <c r="C9" s="186" t="s">
        <v>2870</v>
      </c>
      <c r="D9" s="254">
        <v>39239.440000000002</v>
      </c>
      <c r="E9" s="37"/>
      <c r="F9" s="37"/>
      <c r="G9" s="37"/>
      <c r="H9" s="37"/>
      <c r="I9" s="37"/>
      <c r="J9" s="37"/>
      <c r="K9" s="37"/>
      <c r="L9" s="37"/>
      <c r="M9" s="37"/>
      <c r="N9" s="37"/>
      <c r="O9" s="37"/>
      <c r="P9" s="37"/>
      <c r="Q9" s="37"/>
      <c r="R9" s="37"/>
      <c r="S9" s="37"/>
      <c r="T9" s="37"/>
      <c r="U9" s="37"/>
    </row>
    <row r="10" spans="1:24" ht="12.75" customHeight="1" x14ac:dyDescent="0.25">
      <c r="A10" s="84" t="s">
        <v>2277</v>
      </c>
      <c r="B10" s="85" t="s">
        <v>2278</v>
      </c>
      <c r="C10" s="186" t="s">
        <v>2871</v>
      </c>
      <c r="D10" s="254">
        <v>14614.91</v>
      </c>
      <c r="E10" s="37"/>
      <c r="F10" s="37"/>
      <c r="G10" s="37"/>
      <c r="H10" s="37"/>
      <c r="I10" s="37"/>
      <c r="J10" s="37"/>
      <c r="K10" s="37"/>
      <c r="L10" s="37"/>
      <c r="M10" s="37"/>
      <c r="N10" s="37"/>
      <c r="O10" s="37"/>
      <c r="P10" s="37"/>
      <c r="Q10" s="37"/>
      <c r="R10" s="37"/>
      <c r="S10" s="37"/>
      <c r="T10" s="37"/>
      <c r="U10" s="37"/>
    </row>
    <row r="11" spans="1:24" ht="12.75" customHeight="1" x14ac:dyDescent="0.25">
      <c r="A11" s="84" t="s">
        <v>2279</v>
      </c>
      <c r="B11" s="85" t="s">
        <v>2872</v>
      </c>
      <c r="C11" s="186" t="s">
        <v>2873</v>
      </c>
      <c r="D11" s="254">
        <v>426.57</v>
      </c>
      <c r="E11" s="37"/>
      <c r="F11" s="37"/>
      <c r="G11" s="37"/>
      <c r="H11" s="37"/>
      <c r="I11" s="37"/>
      <c r="J11" s="37"/>
      <c r="K11" s="37"/>
      <c r="L11" s="37"/>
      <c r="M11" s="37"/>
      <c r="N11" s="37"/>
      <c r="O11" s="37"/>
      <c r="P11" s="37"/>
      <c r="Q11" s="37"/>
      <c r="R11" s="37"/>
      <c r="S11" s="37"/>
      <c r="T11" s="37"/>
      <c r="U11" s="37"/>
    </row>
    <row r="12" spans="1:24" ht="12.75" customHeight="1" x14ac:dyDescent="0.25">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13.2" x14ac:dyDescent="0.25">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5">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5">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5">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5">
      <c r="A17" s="114" t="s">
        <v>2297</v>
      </c>
      <c r="B17" s="115" t="s">
        <v>2298</v>
      </c>
      <c r="C17" s="186" t="s">
        <v>2880</v>
      </c>
      <c r="D17" s="254">
        <v>15322.4</v>
      </c>
      <c r="E17" s="37"/>
      <c r="F17" s="37"/>
      <c r="G17" s="37"/>
      <c r="H17" s="37"/>
      <c r="I17" s="37"/>
      <c r="J17" s="37"/>
      <c r="K17" s="37"/>
      <c r="L17" s="37"/>
      <c r="M17" s="37"/>
      <c r="N17" s="37"/>
      <c r="O17" s="37"/>
      <c r="P17" s="37"/>
      <c r="Q17" s="37"/>
      <c r="R17" s="37"/>
      <c r="S17" s="37"/>
      <c r="T17" s="37"/>
      <c r="U17" s="37"/>
    </row>
    <row r="18" spans="1:21" ht="24" x14ac:dyDescent="0.25">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5">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5">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5">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5">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5">
      <c r="A24" s="84"/>
      <c r="B24" s="115" t="s">
        <v>2896</v>
      </c>
      <c r="C24" s="186" t="s">
        <v>2897</v>
      </c>
      <c r="D24" s="40">
        <f>D25+D26+D35+D36</f>
        <v>70544.709999999992</v>
      </c>
      <c r="E24" s="37"/>
      <c r="F24" s="37"/>
      <c r="G24" s="37"/>
      <c r="H24" s="37"/>
      <c r="I24" s="37"/>
      <c r="J24" s="37"/>
      <c r="K24" s="37"/>
      <c r="L24" s="37"/>
      <c r="M24" s="37"/>
      <c r="N24" s="37"/>
      <c r="O24" s="37"/>
      <c r="P24" s="37"/>
      <c r="Q24" s="37"/>
      <c r="R24" s="37"/>
      <c r="S24" s="37"/>
      <c r="T24" s="37"/>
      <c r="U24" s="37"/>
    </row>
    <row r="25" spans="1:21" ht="12.75" customHeight="1" x14ac:dyDescent="0.25">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5">
      <c r="A26" s="114" t="s">
        <v>2273</v>
      </c>
      <c r="B26" s="115" t="s">
        <v>2899</v>
      </c>
      <c r="C26" s="186" t="s">
        <v>2900</v>
      </c>
      <c r="D26" s="40">
        <f>SUM(D27:D34)</f>
        <v>55788.06</v>
      </c>
      <c r="E26" s="37"/>
      <c r="F26" s="37"/>
      <c r="G26" s="37"/>
      <c r="H26" s="37"/>
      <c r="I26" s="37"/>
      <c r="J26" s="37"/>
      <c r="K26" s="37"/>
      <c r="L26" s="37"/>
      <c r="M26" s="37"/>
      <c r="N26" s="37"/>
      <c r="O26" s="37"/>
      <c r="P26" s="37"/>
      <c r="Q26" s="37"/>
      <c r="R26" s="37"/>
      <c r="S26" s="37"/>
      <c r="T26" s="37"/>
      <c r="U26" s="37"/>
    </row>
    <row r="27" spans="1:21" ht="12.75" customHeight="1" x14ac:dyDescent="0.25">
      <c r="A27" s="84" t="s">
        <v>2275</v>
      </c>
      <c r="B27" s="85" t="s">
        <v>2276</v>
      </c>
      <c r="C27" s="186" t="s">
        <v>2901</v>
      </c>
      <c r="D27" s="254">
        <v>40156.239999999998</v>
      </c>
      <c r="E27" s="37"/>
      <c r="F27" s="37"/>
      <c r="G27" s="37"/>
      <c r="H27" s="37"/>
      <c r="I27" s="37"/>
      <c r="J27" s="37"/>
      <c r="K27" s="37"/>
      <c r="L27" s="37"/>
      <c r="M27" s="37"/>
      <c r="N27" s="37"/>
      <c r="O27" s="37"/>
      <c r="P27" s="37"/>
      <c r="Q27" s="37"/>
      <c r="R27" s="37"/>
      <c r="S27" s="37"/>
      <c r="T27" s="37"/>
      <c r="U27" s="37"/>
    </row>
    <row r="28" spans="1:21" ht="12.75" customHeight="1" x14ac:dyDescent="0.25">
      <c r="A28" s="84" t="s">
        <v>2277</v>
      </c>
      <c r="B28" s="85" t="s">
        <v>2278</v>
      </c>
      <c r="C28" s="186" t="s">
        <v>2902</v>
      </c>
      <c r="D28" s="254">
        <v>15140.04</v>
      </c>
      <c r="E28" s="37"/>
      <c r="F28" s="37"/>
      <c r="G28" s="37"/>
      <c r="H28" s="37"/>
      <c r="I28" s="37"/>
      <c r="J28" s="37"/>
      <c r="K28" s="37"/>
      <c r="L28" s="37"/>
      <c r="M28" s="37"/>
      <c r="N28" s="37"/>
      <c r="O28" s="37"/>
      <c r="P28" s="37"/>
      <c r="Q28" s="37"/>
      <c r="R28" s="37"/>
      <c r="S28" s="37"/>
      <c r="T28" s="37"/>
      <c r="U28" s="37"/>
    </row>
    <row r="29" spans="1:21" ht="12.75" customHeight="1" x14ac:dyDescent="0.25">
      <c r="A29" s="84" t="s">
        <v>2279</v>
      </c>
      <c r="B29" s="85" t="s">
        <v>2872</v>
      </c>
      <c r="C29" s="186" t="s">
        <v>2903</v>
      </c>
      <c r="D29" s="254">
        <v>491.78</v>
      </c>
      <c r="E29" s="37"/>
      <c r="F29" s="37"/>
      <c r="G29" s="37"/>
      <c r="H29" s="37"/>
      <c r="I29" s="37"/>
      <c r="J29" s="37"/>
      <c r="K29" s="37"/>
      <c r="L29" s="37"/>
      <c r="M29" s="37"/>
      <c r="N29" s="37"/>
      <c r="O29" s="37"/>
      <c r="P29" s="37"/>
      <c r="Q29" s="37"/>
      <c r="R29" s="37"/>
      <c r="S29" s="37"/>
      <c r="T29" s="37"/>
      <c r="U29" s="37"/>
    </row>
    <row r="30" spans="1:21" ht="12.75" customHeight="1" x14ac:dyDescent="0.25">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13.2" x14ac:dyDescent="0.25">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5">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5">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5">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5">
      <c r="A35" s="114" t="s">
        <v>2297</v>
      </c>
      <c r="B35" s="115" t="s">
        <v>2298</v>
      </c>
      <c r="C35" s="186" t="s">
        <v>2909</v>
      </c>
      <c r="D35" s="254">
        <v>14756.65</v>
      </c>
      <c r="E35" s="37"/>
      <c r="F35" s="37"/>
      <c r="G35" s="37"/>
      <c r="H35" s="37"/>
      <c r="I35" s="37"/>
      <c r="J35" s="37"/>
      <c r="K35" s="37"/>
      <c r="L35" s="37"/>
      <c r="M35" s="37"/>
      <c r="N35" s="37"/>
      <c r="O35" s="37"/>
      <c r="P35" s="37"/>
      <c r="Q35" s="37"/>
      <c r="R35" s="37"/>
      <c r="S35" s="37"/>
      <c r="T35" s="37"/>
      <c r="U35" s="37"/>
    </row>
    <row r="36" spans="1:21" ht="36" x14ac:dyDescent="0.25">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5">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5">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5">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5">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5">
      <c r="A42" s="84"/>
      <c r="B42" s="115" t="s">
        <v>2918</v>
      </c>
      <c r="C42" s="186" t="s">
        <v>2919</v>
      </c>
      <c r="D42" s="40">
        <f>D5+D6-D24</f>
        <v>3738.3600000000151</v>
      </c>
      <c r="E42" s="37"/>
      <c r="F42" s="37"/>
      <c r="G42" s="37"/>
      <c r="H42" s="37"/>
      <c r="I42" s="37"/>
      <c r="J42" s="37"/>
      <c r="K42" s="37"/>
      <c r="L42" s="37"/>
      <c r="M42" s="37"/>
      <c r="N42" s="37"/>
      <c r="O42" s="37"/>
      <c r="P42" s="37"/>
      <c r="Q42" s="37"/>
      <c r="R42" s="37"/>
      <c r="S42" s="37"/>
      <c r="T42" s="37"/>
      <c r="U42" s="37"/>
    </row>
    <row r="43" spans="1:21" ht="24" x14ac:dyDescent="0.25">
      <c r="A43" s="114"/>
      <c r="B43" s="115" t="s">
        <v>2920</v>
      </c>
      <c r="C43" s="186" t="s">
        <v>2921</v>
      </c>
      <c r="D43" s="40">
        <f>D44+D49+D90+D95</f>
        <v>1221.32</v>
      </c>
      <c r="E43" s="37"/>
      <c r="F43" s="37"/>
      <c r="G43" s="37"/>
      <c r="H43" s="37"/>
      <c r="I43" s="37"/>
      <c r="J43" s="37"/>
      <c r="K43" s="37"/>
      <c r="L43" s="37"/>
      <c r="M43" s="37"/>
      <c r="N43" s="37"/>
      <c r="O43" s="37"/>
      <c r="P43" s="37"/>
      <c r="Q43" s="37"/>
      <c r="R43" s="37"/>
      <c r="S43" s="37"/>
      <c r="T43" s="37"/>
      <c r="U43" s="37"/>
    </row>
    <row r="44" spans="1:21" ht="12.75" customHeight="1" x14ac:dyDescent="0.25">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5">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5">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5">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5">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5">
      <c r="A49" s="114" t="s">
        <v>2273</v>
      </c>
      <c r="B49" s="166" t="s">
        <v>2932</v>
      </c>
      <c r="C49" s="186" t="s">
        <v>2933</v>
      </c>
      <c r="D49" s="40">
        <f>D50+D55+D60+D65+D70+D75+D80+D85</f>
        <v>575.04</v>
      </c>
      <c r="E49" s="37"/>
      <c r="F49" s="37"/>
      <c r="G49" s="37"/>
      <c r="H49" s="37"/>
      <c r="I49" s="37"/>
      <c r="J49" s="37"/>
      <c r="K49" s="37"/>
      <c r="L49" s="37"/>
      <c r="M49" s="37"/>
      <c r="N49" s="37"/>
      <c r="O49" s="37"/>
      <c r="P49" s="37"/>
      <c r="Q49" s="37"/>
      <c r="R49" s="37"/>
      <c r="S49" s="37"/>
      <c r="T49" s="37"/>
      <c r="U49" s="37"/>
    </row>
    <row r="50" spans="1:21" ht="12.75" customHeight="1" x14ac:dyDescent="0.25">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5">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5">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5">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5">
      <c r="A55" s="114" t="s">
        <v>2277</v>
      </c>
      <c r="B55" s="115" t="s">
        <v>2940</v>
      </c>
      <c r="C55" s="186" t="s">
        <v>2941</v>
      </c>
      <c r="D55" s="40">
        <f>SUM(D56:D59)</f>
        <v>575.03</v>
      </c>
      <c r="E55" s="37"/>
      <c r="F55" s="37"/>
      <c r="G55" s="37"/>
      <c r="H55" s="37"/>
      <c r="I55" s="37"/>
      <c r="J55" s="37"/>
      <c r="K55" s="37"/>
      <c r="L55" s="37"/>
      <c r="M55" s="37"/>
      <c r="N55" s="37"/>
      <c r="O55" s="37"/>
      <c r="P55" s="37"/>
      <c r="Q55" s="37"/>
      <c r="R55" s="37"/>
      <c r="S55" s="37"/>
      <c r="T55" s="37"/>
      <c r="U55" s="37"/>
    </row>
    <row r="56" spans="1:21" ht="12.75" customHeight="1" x14ac:dyDescent="0.25">
      <c r="A56" s="84"/>
      <c r="B56" s="85" t="s">
        <v>2924</v>
      </c>
      <c r="C56" s="186" t="s">
        <v>2942</v>
      </c>
      <c r="D56" s="254">
        <v>575.03</v>
      </c>
      <c r="E56" s="37"/>
      <c r="F56" s="37"/>
      <c r="G56" s="37"/>
      <c r="H56" s="37"/>
      <c r="I56" s="37"/>
      <c r="J56" s="37"/>
      <c r="K56" s="37"/>
      <c r="L56" s="37"/>
      <c r="M56" s="37"/>
      <c r="N56" s="37"/>
      <c r="O56" s="37"/>
      <c r="P56" s="37"/>
      <c r="Q56" s="37"/>
      <c r="R56" s="37"/>
      <c r="S56" s="37"/>
      <c r="T56" s="37"/>
      <c r="U56" s="37"/>
    </row>
    <row r="57" spans="1:21" ht="12.75" customHeight="1" x14ac:dyDescent="0.25">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5">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5">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5">
      <c r="A60" s="114" t="s">
        <v>2279</v>
      </c>
      <c r="B60" s="115" t="s">
        <v>2946</v>
      </c>
      <c r="C60" s="186" t="s">
        <v>2947</v>
      </c>
      <c r="D60" s="40">
        <f>SUM(D61:D64)</f>
        <v>0.01</v>
      </c>
      <c r="E60" s="37"/>
      <c r="F60" s="37"/>
      <c r="G60" s="37"/>
      <c r="H60" s="37"/>
      <c r="I60" s="37"/>
      <c r="J60" s="37"/>
      <c r="K60" s="37"/>
      <c r="L60" s="37"/>
      <c r="M60" s="37"/>
      <c r="N60" s="37"/>
      <c r="O60" s="37"/>
      <c r="P60" s="37"/>
      <c r="Q60" s="37"/>
      <c r="R60" s="37"/>
      <c r="S60" s="37"/>
      <c r="T60" s="37"/>
      <c r="U60" s="37"/>
    </row>
    <row r="61" spans="1:21" ht="12.75" customHeight="1" x14ac:dyDescent="0.25">
      <c r="A61" s="84"/>
      <c r="B61" s="85" t="s">
        <v>2924</v>
      </c>
      <c r="C61" s="186" t="s">
        <v>2948</v>
      </c>
      <c r="D61" s="254">
        <v>0.01</v>
      </c>
      <c r="E61" s="37"/>
      <c r="F61" s="37"/>
      <c r="G61" s="37"/>
      <c r="H61" s="37"/>
      <c r="I61" s="37"/>
      <c r="J61" s="37"/>
      <c r="K61" s="37"/>
      <c r="L61" s="37"/>
      <c r="M61" s="37"/>
      <c r="N61" s="37"/>
      <c r="O61" s="37"/>
      <c r="P61" s="37"/>
      <c r="Q61" s="37"/>
      <c r="R61" s="37"/>
      <c r="S61" s="37"/>
      <c r="T61" s="37"/>
      <c r="U61" s="37"/>
    </row>
    <row r="62" spans="1:21" ht="12.75" customHeight="1" x14ac:dyDescent="0.25">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5">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5">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5">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5">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5">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5">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5">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5">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5">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5">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5">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5">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5">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5">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13.2" x14ac:dyDescent="0.25">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5">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5">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5">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5">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5">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5">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5">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5">
      <c r="A90" s="114" t="s">
        <v>2297</v>
      </c>
      <c r="B90" s="115" t="s">
        <v>2982</v>
      </c>
      <c r="C90" s="186" t="s">
        <v>2983</v>
      </c>
      <c r="D90" s="40">
        <f>SUM(D91:D94)</f>
        <v>646.28</v>
      </c>
      <c r="E90" s="37"/>
      <c r="F90" s="37"/>
      <c r="G90" s="37"/>
      <c r="H90" s="37"/>
      <c r="I90" s="37"/>
      <c r="J90" s="37"/>
      <c r="K90" s="37"/>
      <c r="L90" s="37"/>
      <c r="M90" s="37"/>
      <c r="N90" s="37"/>
      <c r="O90" s="37"/>
      <c r="P90" s="37"/>
      <c r="Q90" s="37"/>
      <c r="R90" s="37"/>
      <c r="S90" s="37"/>
      <c r="T90" s="37"/>
      <c r="U90" s="37"/>
    </row>
    <row r="91" spans="1:21" ht="12.75" customHeight="1" x14ac:dyDescent="0.25">
      <c r="A91" s="114"/>
      <c r="B91" s="85" t="s">
        <v>2924</v>
      </c>
      <c r="C91" s="186" t="s">
        <v>2984</v>
      </c>
      <c r="D91" s="254">
        <v>646.28</v>
      </c>
      <c r="E91" s="37"/>
      <c r="F91" s="37"/>
      <c r="G91" s="37"/>
      <c r="H91" s="37"/>
      <c r="I91" s="37"/>
      <c r="J91" s="37"/>
      <c r="K91" s="37"/>
      <c r="L91" s="37"/>
      <c r="M91" s="37"/>
      <c r="N91" s="37"/>
      <c r="O91" s="37"/>
      <c r="P91" s="37"/>
      <c r="Q91" s="37"/>
      <c r="R91" s="37"/>
      <c r="S91" s="37"/>
      <c r="T91" s="37"/>
      <c r="U91" s="37"/>
    </row>
    <row r="92" spans="1:21" ht="12.75" customHeight="1" x14ac:dyDescent="0.25">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5">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5">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5">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5">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5">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5">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5">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5">
      <c r="A101" s="114"/>
      <c r="B101" s="115" t="s">
        <v>2995</v>
      </c>
      <c r="C101" s="186" t="s">
        <v>2996</v>
      </c>
      <c r="D101" s="40">
        <f>SUM(D102:D105)</f>
        <v>2517.04</v>
      </c>
      <c r="E101" s="37"/>
      <c r="F101" s="37"/>
      <c r="G101" s="37"/>
      <c r="H101" s="37"/>
      <c r="I101" s="37"/>
      <c r="J101" s="37"/>
      <c r="K101" s="37"/>
      <c r="L101" s="37"/>
      <c r="M101" s="37"/>
      <c r="N101" s="37"/>
      <c r="O101" s="37"/>
      <c r="P101" s="37"/>
      <c r="Q101" s="37"/>
      <c r="R101" s="37"/>
      <c r="S101" s="37"/>
      <c r="T101" s="37"/>
      <c r="U101" s="37"/>
    </row>
    <row r="102" spans="1:21" ht="12.75" customHeight="1" x14ac:dyDescent="0.25">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5">
      <c r="A103" s="84" t="s">
        <v>2273</v>
      </c>
      <c r="B103" s="85" t="s">
        <v>2847</v>
      </c>
      <c r="C103" s="186" t="s">
        <v>2998</v>
      </c>
      <c r="D103" s="254">
        <v>2517.04</v>
      </c>
      <c r="E103" s="37"/>
      <c r="F103" s="37"/>
      <c r="G103" s="37"/>
      <c r="H103" s="37"/>
      <c r="I103" s="37"/>
      <c r="J103" s="37"/>
      <c r="K103" s="37"/>
      <c r="L103" s="37"/>
      <c r="M103" s="37"/>
      <c r="N103" s="37"/>
      <c r="O103" s="37"/>
      <c r="P103" s="37"/>
      <c r="Q103" s="37"/>
      <c r="R103" s="37"/>
      <c r="S103" s="37"/>
      <c r="T103" s="37"/>
      <c r="U103" s="37"/>
    </row>
    <row r="104" spans="1:21" ht="12.75" customHeight="1" x14ac:dyDescent="0.25">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5">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5">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6"/>
    </row>
    <row r="305" spans="3:3" ht="15.75" customHeight="1" x14ac:dyDescent="0.25">
      <c r="C305" s="206"/>
    </row>
    <row r="306" spans="3:3" ht="15.75" customHeight="1" x14ac:dyDescent="0.25">
      <c r="C306" s="206"/>
    </row>
    <row r="307" spans="3:3" ht="15.75" customHeight="1" x14ac:dyDescent="0.25">
      <c r="C307" s="206"/>
    </row>
    <row r="308" spans="3:3" ht="15.75" customHeight="1" x14ac:dyDescent="0.25">
      <c r="C308" s="206"/>
    </row>
    <row r="309" spans="3:3" ht="15.75" customHeight="1" x14ac:dyDescent="0.25">
      <c r="C309" s="206"/>
    </row>
    <row r="310" spans="3:3" ht="15.75" customHeight="1" x14ac:dyDescent="0.25">
      <c r="C310" s="206"/>
    </row>
    <row r="311" spans="3:3" ht="15.75" customHeight="1" x14ac:dyDescent="0.25">
      <c r="C311" s="206"/>
    </row>
    <row r="312" spans="3:3" ht="15.75" customHeight="1" x14ac:dyDescent="0.25">
      <c r="C312" s="206"/>
    </row>
    <row r="313" spans="3:3" ht="15.75" customHeight="1" x14ac:dyDescent="0.25">
      <c r="C313" s="206"/>
    </row>
    <row r="314" spans="3:3" ht="15.75" customHeight="1" x14ac:dyDescent="0.25">
      <c r="C314" s="206"/>
    </row>
    <row r="315" spans="3:3" ht="15.75" customHeight="1" x14ac:dyDescent="0.25">
      <c r="C315" s="206"/>
    </row>
    <row r="316" spans="3:3" ht="15.75" customHeight="1" x14ac:dyDescent="0.25">
      <c r="C316" s="206"/>
    </row>
    <row r="317" spans="3:3" ht="15.75" customHeight="1" x14ac:dyDescent="0.25">
      <c r="C317" s="206"/>
    </row>
    <row r="318" spans="3:3" ht="15.75" customHeight="1" x14ac:dyDescent="0.25">
      <c r="C318" s="206"/>
    </row>
    <row r="319" spans="3:3" ht="15.75" customHeight="1" x14ac:dyDescent="0.25">
      <c r="C319" s="206"/>
    </row>
    <row r="320" spans="3:3" ht="15.75" customHeight="1" x14ac:dyDescent="0.25">
      <c r="C320" s="206"/>
    </row>
    <row r="321" spans="3:3" ht="15.75" customHeight="1" x14ac:dyDescent="0.25">
      <c r="C321" s="206"/>
    </row>
    <row r="322" spans="3:3" ht="15.75" customHeight="1" x14ac:dyDescent="0.25">
      <c r="C322" s="206"/>
    </row>
    <row r="323" spans="3:3" ht="15.75" customHeight="1" x14ac:dyDescent="0.25">
      <c r="C323" s="206"/>
    </row>
    <row r="324" spans="3:3" ht="15.75" customHeight="1" x14ac:dyDescent="0.25">
      <c r="C324" s="206"/>
    </row>
    <row r="325" spans="3:3" ht="15.75" customHeight="1" x14ac:dyDescent="0.25">
      <c r="C325" s="206"/>
    </row>
    <row r="326" spans="3:3" ht="15.75" customHeight="1" x14ac:dyDescent="0.25">
      <c r="C326" s="206"/>
    </row>
    <row r="327" spans="3:3" ht="15.75" customHeight="1" x14ac:dyDescent="0.25">
      <c r="C327" s="206"/>
    </row>
    <row r="328" spans="3:3" ht="15.75" customHeight="1" x14ac:dyDescent="0.25">
      <c r="C328" s="206"/>
    </row>
    <row r="329" spans="3:3" ht="15.75" customHeight="1" x14ac:dyDescent="0.25">
      <c r="C329" s="206"/>
    </row>
    <row r="330" spans="3:3" ht="15.75" customHeight="1" x14ac:dyDescent="0.25">
      <c r="C330" s="206"/>
    </row>
    <row r="331" spans="3:3" ht="15.75" customHeight="1" x14ac:dyDescent="0.25">
      <c r="C331" s="206"/>
    </row>
    <row r="332" spans="3:3" ht="15.75" customHeight="1" x14ac:dyDescent="0.25">
      <c r="C332" s="206"/>
    </row>
    <row r="333" spans="3:3" ht="15.75" customHeight="1" x14ac:dyDescent="0.25">
      <c r="C333" s="206"/>
    </row>
    <row r="334" spans="3:3" ht="15.75" customHeight="1" x14ac:dyDescent="0.25">
      <c r="C334" s="206"/>
    </row>
    <row r="335" spans="3:3" ht="15.75" customHeight="1" x14ac:dyDescent="0.25">
      <c r="C335" s="206"/>
    </row>
    <row r="336" spans="3:3" ht="15.75" customHeight="1" x14ac:dyDescent="0.25">
      <c r="C336" s="206"/>
    </row>
    <row r="337" spans="3:3" ht="15.75" customHeight="1" x14ac:dyDescent="0.25">
      <c r="C337" s="206"/>
    </row>
    <row r="338" spans="3:3" ht="15.75" customHeight="1" x14ac:dyDescent="0.25">
      <c r="C338" s="206"/>
    </row>
    <row r="339" spans="3:3" ht="15.75" customHeight="1" x14ac:dyDescent="0.25">
      <c r="C339" s="206"/>
    </row>
    <row r="340" spans="3:3" ht="15.75" customHeight="1" x14ac:dyDescent="0.25">
      <c r="C340" s="206"/>
    </row>
    <row r="341" spans="3:3" ht="15.75" customHeight="1" x14ac:dyDescent="0.25">
      <c r="C341" s="206"/>
    </row>
    <row r="342" spans="3:3" ht="15.75" customHeight="1" x14ac:dyDescent="0.25">
      <c r="C342" s="206"/>
    </row>
    <row r="343" spans="3:3" ht="15.75" customHeight="1" x14ac:dyDescent="0.25">
      <c r="C343" s="206"/>
    </row>
    <row r="344" spans="3:3" ht="15.75" customHeight="1" x14ac:dyDescent="0.25">
      <c r="C344" s="206"/>
    </row>
    <row r="345" spans="3:3" ht="15.75" customHeight="1" x14ac:dyDescent="0.25">
      <c r="C345" s="206"/>
    </row>
    <row r="346" spans="3:3" ht="15.75" customHeight="1" x14ac:dyDescent="0.25">
      <c r="C346" s="206"/>
    </row>
    <row r="347" spans="3:3" ht="15.75" customHeight="1" x14ac:dyDescent="0.25">
      <c r="C347" s="206"/>
    </row>
    <row r="348" spans="3:3" ht="15.75" customHeight="1" x14ac:dyDescent="0.25">
      <c r="C348" s="206"/>
    </row>
    <row r="349" spans="3:3" ht="15.75" customHeight="1" x14ac:dyDescent="0.25">
      <c r="C349" s="206"/>
    </row>
    <row r="350" spans="3:3" ht="15.75" customHeight="1" x14ac:dyDescent="0.25">
      <c r="C350" s="206"/>
    </row>
    <row r="351" spans="3:3" ht="15.75" customHeight="1" x14ac:dyDescent="0.25">
      <c r="C351" s="206"/>
    </row>
    <row r="352" spans="3:3" ht="15.75" customHeight="1" x14ac:dyDescent="0.25">
      <c r="C352" s="206"/>
    </row>
    <row r="353" spans="3:3" ht="15.75" customHeight="1" x14ac:dyDescent="0.25">
      <c r="C353" s="206"/>
    </row>
    <row r="354" spans="3:3" ht="15.75" customHeight="1" x14ac:dyDescent="0.25">
      <c r="C354" s="206"/>
    </row>
    <row r="355" spans="3:3" ht="15.75" customHeight="1" x14ac:dyDescent="0.25">
      <c r="C355" s="206"/>
    </row>
    <row r="356" spans="3:3" ht="15.75" customHeight="1" x14ac:dyDescent="0.25">
      <c r="C356" s="206"/>
    </row>
    <row r="357" spans="3:3" ht="15.75" customHeight="1" x14ac:dyDescent="0.25">
      <c r="C357" s="206"/>
    </row>
    <row r="358" spans="3:3" ht="15.75" customHeight="1" x14ac:dyDescent="0.25">
      <c r="C358" s="206"/>
    </row>
    <row r="359" spans="3:3" ht="15.75" customHeight="1" x14ac:dyDescent="0.25">
      <c r="C359" s="206"/>
    </row>
    <row r="360" spans="3:3" ht="15.75" customHeight="1" x14ac:dyDescent="0.25">
      <c r="C360" s="206"/>
    </row>
    <row r="361" spans="3:3" ht="15.75" customHeight="1" x14ac:dyDescent="0.25">
      <c r="C361" s="206"/>
    </row>
    <row r="362" spans="3:3" ht="15.75" customHeight="1" x14ac:dyDescent="0.25">
      <c r="C362" s="206"/>
    </row>
    <row r="363" spans="3:3" ht="15.75" customHeight="1" x14ac:dyDescent="0.25">
      <c r="C363" s="206"/>
    </row>
    <row r="364" spans="3:3" ht="15.75" customHeight="1" x14ac:dyDescent="0.25">
      <c r="C364" s="206"/>
    </row>
    <row r="365" spans="3:3" ht="15.75" customHeight="1" x14ac:dyDescent="0.25">
      <c r="C365" s="206"/>
    </row>
    <row r="366" spans="3:3" ht="15.75" customHeight="1" x14ac:dyDescent="0.25">
      <c r="C366" s="206"/>
    </row>
    <row r="367" spans="3:3" ht="15.75" customHeight="1" x14ac:dyDescent="0.25">
      <c r="C367" s="206"/>
    </row>
    <row r="368" spans="3:3" ht="15.75" customHeight="1" x14ac:dyDescent="0.25">
      <c r="C368" s="206"/>
    </row>
    <row r="369" spans="3:3" ht="15.75" customHeight="1" x14ac:dyDescent="0.25">
      <c r="C369" s="206"/>
    </row>
    <row r="370" spans="3:3" ht="15.75" customHeight="1" x14ac:dyDescent="0.25">
      <c r="C370" s="206"/>
    </row>
    <row r="371" spans="3:3" ht="15.75" customHeight="1" x14ac:dyDescent="0.25">
      <c r="C371" s="206"/>
    </row>
    <row r="372" spans="3:3" ht="15.75" customHeight="1" x14ac:dyDescent="0.25">
      <c r="C372" s="206"/>
    </row>
    <row r="373" spans="3:3" ht="15.75" customHeight="1" x14ac:dyDescent="0.25">
      <c r="C373" s="206"/>
    </row>
    <row r="374" spans="3:3" ht="15.75" customHeight="1" x14ac:dyDescent="0.25">
      <c r="C374" s="206"/>
    </row>
    <row r="375" spans="3:3" ht="15.75" customHeight="1" x14ac:dyDescent="0.25">
      <c r="C375" s="206"/>
    </row>
    <row r="376" spans="3:3" ht="15.75" customHeight="1" x14ac:dyDescent="0.25">
      <c r="C376" s="206"/>
    </row>
    <row r="377" spans="3:3" ht="15.75" customHeight="1" x14ac:dyDescent="0.25">
      <c r="C377" s="206"/>
    </row>
    <row r="378" spans="3:3" ht="15.75" customHeight="1" x14ac:dyDescent="0.25">
      <c r="C378" s="206"/>
    </row>
    <row r="379" spans="3:3" ht="15.75" customHeight="1" x14ac:dyDescent="0.25">
      <c r="C379" s="206"/>
    </row>
    <row r="380" spans="3:3" ht="15.75" customHeight="1" x14ac:dyDescent="0.25">
      <c r="C380" s="206"/>
    </row>
    <row r="381" spans="3:3" ht="15.75" customHeight="1" x14ac:dyDescent="0.25">
      <c r="C381" s="206"/>
    </row>
    <row r="382" spans="3:3" ht="15.75" customHeight="1" x14ac:dyDescent="0.25">
      <c r="C382" s="206"/>
    </row>
    <row r="383" spans="3:3" ht="15.75" customHeight="1" x14ac:dyDescent="0.25">
      <c r="C383" s="206"/>
    </row>
    <row r="384" spans="3:3" ht="15.75" customHeight="1" x14ac:dyDescent="0.25">
      <c r="C384" s="206"/>
    </row>
    <row r="385" spans="3:3" ht="15.75" customHeight="1" x14ac:dyDescent="0.25">
      <c r="C385" s="206"/>
    </row>
    <row r="386" spans="3:3" ht="15.75" customHeight="1" x14ac:dyDescent="0.25">
      <c r="C386" s="206"/>
    </row>
    <row r="387" spans="3:3" ht="15.75" customHeight="1" x14ac:dyDescent="0.25">
      <c r="C387" s="206"/>
    </row>
    <row r="388" spans="3:3" ht="15.75" customHeight="1" x14ac:dyDescent="0.25">
      <c r="C388" s="206"/>
    </row>
    <row r="389" spans="3:3" ht="15.75" customHeight="1" x14ac:dyDescent="0.25">
      <c r="C389" s="206"/>
    </row>
    <row r="390" spans="3:3" ht="15.75" customHeight="1" x14ac:dyDescent="0.25">
      <c r="C390" s="206"/>
    </row>
    <row r="391" spans="3:3" ht="15.75" customHeight="1" x14ac:dyDescent="0.25">
      <c r="C391" s="206"/>
    </row>
    <row r="392" spans="3:3" ht="15.75" customHeight="1" x14ac:dyDescent="0.25">
      <c r="C392" s="206"/>
    </row>
    <row r="393" spans="3:3" ht="15.75" customHeight="1" x14ac:dyDescent="0.25">
      <c r="C393" s="206"/>
    </row>
    <row r="394" spans="3:3" ht="15.75" customHeight="1" x14ac:dyDescent="0.25">
      <c r="C394" s="206"/>
    </row>
    <row r="395" spans="3:3" ht="15.75" customHeight="1" x14ac:dyDescent="0.25">
      <c r="C395" s="206"/>
    </row>
    <row r="396" spans="3:3" ht="15.75" customHeight="1" x14ac:dyDescent="0.25">
      <c r="C396" s="206"/>
    </row>
    <row r="397" spans="3:3" ht="15.75" customHeight="1" x14ac:dyDescent="0.25">
      <c r="C397" s="206"/>
    </row>
    <row r="398" spans="3:3" ht="15.75" customHeight="1" x14ac:dyDescent="0.25">
      <c r="C398" s="206"/>
    </row>
    <row r="399" spans="3:3" ht="15.75" customHeight="1" x14ac:dyDescent="0.25">
      <c r="C399" s="206"/>
    </row>
    <row r="400" spans="3:3" ht="15.75" customHeight="1" x14ac:dyDescent="0.25">
      <c r="C400" s="206"/>
    </row>
    <row r="401" spans="3:3" ht="15.75" customHeight="1" x14ac:dyDescent="0.25">
      <c r="C401" s="206"/>
    </row>
    <row r="402" spans="3:3" ht="15.75" customHeight="1" x14ac:dyDescent="0.25">
      <c r="C402" s="206"/>
    </row>
    <row r="403" spans="3:3" ht="15.75" customHeight="1" x14ac:dyDescent="0.25">
      <c r="C403" s="206"/>
    </row>
    <row r="404" spans="3:3" ht="15.75" customHeight="1" x14ac:dyDescent="0.25">
      <c r="C404" s="206"/>
    </row>
    <row r="405" spans="3:3" ht="15.75" customHeight="1" x14ac:dyDescent="0.25">
      <c r="C405" s="206"/>
    </row>
    <row r="406" spans="3:3" ht="15.75" customHeight="1" x14ac:dyDescent="0.25">
      <c r="C406" s="206"/>
    </row>
    <row r="407" spans="3:3" ht="15.75" customHeight="1" x14ac:dyDescent="0.25">
      <c r="C407" s="206"/>
    </row>
    <row r="408" spans="3:3" ht="15.75" customHeight="1" x14ac:dyDescent="0.25">
      <c r="C408" s="206"/>
    </row>
    <row r="409" spans="3:3" ht="15.75" customHeight="1" x14ac:dyDescent="0.25">
      <c r="C409" s="206"/>
    </row>
    <row r="410" spans="3:3" ht="15.75" customHeight="1" x14ac:dyDescent="0.25">
      <c r="C410" s="206"/>
    </row>
    <row r="411" spans="3:3" ht="15.75" customHeight="1" x14ac:dyDescent="0.25">
      <c r="C411" s="206"/>
    </row>
    <row r="412" spans="3:3" ht="15.75" customHeight="1" x14ac:dyDescent="0.25">
      <c r="C412" s="206"/>
    </row>
    <row r="413" spans="3:3" ht="15.75" customHeight="1" x14ac:dyDescent="0.25">
      <c r="C413" s="206"/>
    </row>
    <row r="414" spans="3:3" ht="15.75" customHeight="1" x14ac:dyDescent="0.25">
      <c r="C414" s="206"/>
    </row>
    <row r="415" spans="3:3" ht="15.75" customHeight="1" x14ac:dyDescent="0.25">
      <c r="C415" s="206"/>
    </row>
    <row r="416" spans="3:3" ht="15.75" customHeight="1" x14ac:dyDescent="0.25">
      <c r="C416" s="206"/>
    </row>
    <row r="417" spans="3:3" ht="15.75" customHeight="1" x14ac:dyDescent="0.25">
      <c r="C417" s="206"/>
    </row>
    <row r="418" spans="3:3" ht="15.75" customHeight="1" x14ac:dyDescent="0.25">
      <c r="C418" s="206"/>
    </row>
    <row r="419" spans="3:3" ht="15.75" customHeight="1" x14ac:dyDescent="0.25">
      <c r="C419" s="206"/>
    </row>
    <row r="420" spans="3:3" ht="15.75" customHeight="1" x14ac:dyDescent="0.25">
      <c r="C420" s="206"/>
    </row>
    <row r="421" spans="3:3" ht="15.75" customHeight="1" x14ac:dyDescent="0.25">
      <c r="C421" s="206"/>
    </row>
    <row r="422" spans="3:3" ht="15.75" customHeight="1" x14ac:dyDescent="0.25">
      <c r="C422" s="206"/>
    </row>
    <row r="423" spans="3:3" ht="15.75" customHeight="1" x14ac:dyDescent="0.25">
      <c r="C423" s="206"/>
    </row>
    <row r="424" spans="3:3" ht="15.75" customHeight="1" x14ac:dyDescent="0.25">
      <c r="C424" s="206"/>
    </row>
    <row r="425" spans="3:3" ht="15.75" customHeight="1" x14ac:dyDescent="0.25">
      <c r="C425" s="206"/>
    </row>
    <row r="426" spans="3:3" ht="15.75" customHeight="1" x14ac:dyDescent="0.25">
      <c r="C426" s="206"/>
    </row>
    <row r="427" spans="3:3" ht="15.75" customHeight="1" x14ac:dyDescent="0.25">
      <c r="C427" s="206"/>
    </row>
    <row r="428" spans="3:3" ht="15.75" customHeight="1" x14ac:dyDescent="0.25">
      <c r="C428" s="206"/>
    </row>
    <row r="429" spans="3:3" ht="15.75" customHeight="1" x14ac:dyDescent="0.25">
      <c r="C429" s="206"/>
    </row>
    <row r="430" spans="3:3" ht="15.75" customHeight="1" x14ac:dyDescent="0.25">
      <c r="C430" s="206"/>
    </row>
    <row r="431" spans="3:3" ht="15.75" customHeight="1" x14ac:dyDescent="0.25">
      <c r="C431" s="206"/>
    </row>
    <row r="432" spans="3:3" ht="15.75" customHeight="1" x14ac:dyDescent="0.25">
      <c r="C432" s="206"/>
    </row>
    <row r="433" spans="3:3" ht="15.75" customHeight="1" x14ac:dyDescent="0.25">
      <c r="C433" s="206"/>
    </row>
    <row r="434" spans="3:3" ht="15.75" customHeight="1" x14ac:dyDescent="0.25">
      <c r="C434" s="206"/>
    </row>
    <row r="435" spans="3:3" ht="15.75" customHeight="1" x14ac:dyDescent="0.25">
      <c r="C435" s="206"/>
    </row>
    <row r="436" spans="3:3" ht="15.75" customHeight="1" x14ac:dyDescent="0.25">
      <c r="C436" s="206"/>
    </row>
    <row r="437" spans="3:3" ht="15.75" customHeight="1" x14ac:dyDescent="0.25">
      <c r="C437" s="206"/>
    </row>
    <row r="438" spans="3:3" ht="15.75" customHeight="1" x14ac:dyDescent="0.25">
      <c r="C438" s="206"/>
    </row>
    <row r="439" spans="3:3" ht="15.75" customHeight="1" x14ac:dyDescent="0.25">
      <c r="C439" s="206"/>
    </row>
    <row r="440" spans="3:3" ht="15.75" customHeight="1" x14ac:dyDescent="0.25">
      <c r="C440" s="206"/>
    </row>
    <row r="441" spans="3:3" ht="15.75" customHeight="1" x14ac:dyDescent="0.25">
      <c r="C441" s="206"/>
    </row>
    <row r="442" spans="3:3" ht="15.75" customHeight="1" x14ac:dyDescent="0.25">
      <c r="C442" s="206"/>
    </row>
    <row r="443" spans="3:3" ht="15.75" customHeight="1" x14ac:dyDescent="0.25">
      <c r="C443" s="206"/>
    </row>
    <row r="444" spans="3:3" ht="15.75" customHeight="1" x14ac:dyDescent="0.25">
      <c r="C444" s="206"/>
    </row>
    <row r="445" spans="3:3" ht="15.75" customHeight="1" x14ac:dyDescent="0.25">
      <c r="C445" s="206"/>
    </row>
    <row r="446" spans="3:3" ht="15.75" customHeight="1" x14ac:dyDescent="0.25">
      <c r="C446" s="206"/>
    </row>
    <row r="447" spans="3:3" ht="15.75" customHeight="1" x14ac:dyDescent="0.25">
      <c r="C447" s="206"/>
    </row>
    <row r="448" spans="3:3" ht="15.75" customHeight="1" x14ac:dyDescent="0.25">
      <c r="C448" s="206"/>
    </row>
    <row r="449" spans="3:3" ht="15.75" customHeight="1" x14ac:dyDescent="0.25">
      <c r="C449" s="206"/>
    </row>
    <row r="450" spans="3:3" ht="15.75" customHeight="1" x14ac:dyDescent="0.25">
      <c r="C450" s="206"/>
    </row>
    <row r="451" spans="3:3" ht="15.75" customHeight="1" x14ac:dyDescent="0.25">
      <c r="C451" s="206"/>
    </row>
    <row r="452" spans="3:3" ht="15.75" customHeight="1" x14ac:dyDescent="0.25">
      <c r="C452" s="206"/>
    </row>
    <row r="453" spans="3:3" ht="15.75" customHeight="1" x14ac:dyDescent="0.25">
      <c r="C453" s="206"/>
    </row>
    <row r="454" spans="3:3" ht="15.75" customHeight="1" x14ac:dyDescent="0.25">
      <c r="C454" s="206"/>
    </row>
    <row r="455" spans="3:3" ht="15.75" customHeight="1" x14ac:dyDescent="0.25">
      <c r="C455" s="206"/>
    </row>
    <row r="456" spans="3:3" ht="15.75" customHeight="1" x14ac:dyDescent="0.25">
      <c r="C456" s="206"/>
    </row>
    <row r="457" spans="3:3" ht="15.75" customHeight="1" x14ac:dyDescent="0.25">
      <c r="C457" s="206"/>
    </row>
    <row r="458" spans="3:3" ht="15.75" customHeight="1" x14ac:dyDescent="0.25">
      <c r="C458" s="206"/>
    </row>
    <row r="459" spans="3:3" ht="15.75" customHeight="1" x14ac:dyDescent="0.25">
      <c r="C459" s="206"/>
    </row>
    <row r="460" spans="3:3" ht="15.75" customHeight="1" x14ac:dyDescent="0.25">
      <c r="C460" s="206"/>
    </row>
    <row r="461" spans="3:3" ht="15.75" customHeight="1" x14ac:dyDescent="0.25">
      <c r="C461" s="206"/>
    </row>
    <row r="462" spans="3:3" ht="15.75" customHeight="1" x14ac:dyDescent="0.25">
      <c r="C462" s="206"/>
    </row>
    <row r="463" spans="3:3" ht="15.75" customHeight="1" x14ac:dyDescent="0.25">
      <c r="C463" s="206"/>
    </row>
    <row r="464" spans="3:3" ht="15.75" customHeight="1" x14ac:dyDescent="0.25">
      <c r="C464" s="206"/>
    </row>
    <row r="465" spans="3:3" ht="15.75" customHeight="1" x14ac:dyDescent="0.25">
      <c r="C465" s="206"/>
    </row>
    <row r="466" spans="3:3" ht="15.75" customHeight="1" x14ac:dyDescent="0.25">
      <c r="C466" s="206"/>
    </row>
    <row r="467" spans="3:3" ht="15.75" customHeight="1" x14ac:dyDescent="0.25">
      <c r="C467" s="206"/>
    </row>
    <row r="468" spans="3:3" ht="15.75" customHeight="1" x14ac:dyDescent="0.25">
      <c r="C468" s="206"/>
    </row>
    <row r="469" spans="3:3" ht="15.75" customHeight="1" x14ac:dyDescent="0.25">
      <c r="C469" s="206"/>
    </row>
    <row r="470" spans="3:3" ht="15.75" customHeight="1" x14ac:dyDescent="0.25">
      <c r="C470" s="206"/>
    </row>
    <row r="471" spans="3:3" ht="15.75" customHeight="1" x14ac:dyDescent="0.25">
      <c r="C471" s="206"/>
    </row>
    <row r="472" spans="3:3" ht="15.75" customHeight="1" x14ac:dyDescent="0.25">
      <c r="C472" s="206"/>
    </row>
    <row r="473" spans="3:3" ht="15.75" customHeight="1" x14ac:dyDescent="0.25">
      <c r="C473" s="206"/>
    </row>
    <row r="474" spans="3:3" ht="15.75" customHeight="1" x14ac:dyDescent="0.25">
      <c r="C474" s="206"/>
    </row>
    <row r="475" spans="3:3" ht="15.75" customHeight="1" x14ac:dyDescent="0.25">
      <c r="C475" s="206"/>
    </row>
    <row r="476" spans="3:3" ht="15.75" customHeight="1" x14ac:dyDescent="0.25">
      <c r="C476" s="206"/>
    </row>
    <row r="477" spans="3:3" ht="15.75" customHeight="1" x14ac:dyDescent="0.25">
      <c r="C477" s="206"/>
    </row>
    <row r="478" spans="3:3" ht="15.75" customHeight="1" x14ac:dyDescent="0.25">
      <c r="C478" s="206"/>
    </row>
    <row r="479" spans="3:3" ht="15.75" customHeight="1" x14ac:dyDescent="0.25">
      <c r="C479" s="206"/>
    </row>
    <row r="480" spans="3:3" ht="15.75" customHeight="1" x14ac:dyDescent="0.25">
      <c r="C480" s="206"/>
    </row>
    <row r="481" spans="3:3" ht="15.75" customHeight="1" x14ac:dyDescent="0.25">
      <c r="C481" s="206"/>
    </row>
    <row r="482" spans="3:3" ht="15.75" customHeight="1" x14ac:dyDescent="0.25">
      <c r="C482" s="206"/>
    </row>
    <row r="483" spans="3:3" ht="15.75" customHeight="1" x14ac:dyDescent="0.25">
      <c r="C483" s="206"/>
    </row>
    <row r="484" spans="3:3" ht="15.75" customHeight="1" x14ac:dyDescent="0.25">
      <c r="C484" s="206"/>
    </row>
    <row r="485" spans="3:3" ht="15.75" customHeight="1" x14ac:dyDescent="0.25">
      <c r="C485" s="206"/>
    </row>
    <row r="486" spans="3:3" ht="15.75" customHeight="1" x14ac:dyDescent="0.25">
      <c r="C486" s="206"/>
    </row>
    <row r="487" spans="3:3" ht="15.75" customHeight="1" x14ac:dyDescent="0.25">
      <c r="C487" s="206"/>
    </row>
    <row r="488" spans="3:3" ht="15.75" customHeight="1" x14ac:dyDescent="0.25">
      <c r="C488" s="206"/>
    </row>
    <row r="489" spans="3:3" ht="15.75" customHeight="1" x14ac:dyDescent="0.25">
      <c r="C489" s="206"/>
    </row>
    <row r="490" spans="3:3" ht="15.75" customHeight="1" x14ac:dyDescent="0.25">
      <c r="C490" s="206"/>
    </row>
    <row r="491" spans="3:3" ht="15.75" customHeight="1" x14ac:dyDescent="0.25">
      <c r="C491" s="206"/>
    </row>
    <row r="492" spans="3:3" ht="15.75" customHeight="1" x14ac:dyDescent="0.25">
      <c r="C492" s="206"/>
    </row>
    <row r="493" spans="3:3" ht="15.75" customHeight="1" x14ac:dyDescent="0.25">
      <c r="C493" s="206"/>
    </row>
    <row r="494" spans="3:3" ht="15.75" customHeight="1" x14ac:dyDescent="0.25">
      <c r="C494" s="206"/>
    </row>
    <row r="495" spans="3:3" ht="15.75" customHeight="1" x14ac:dyDescent="0.25">
      <c r="C495" s="206"/>
    </row>
    <row r="496" spans="3:3" ht="15.75" customHeight="1" x14ac:dyDescent="0.25">
      <c r="C496" s="206"/>
    </row>
    <row r="497" spans="3:3" ht="15.75" customHeight="1" x14ac:dyDescent="0.25">
      <c r="C497" s="206"/>
    </row>
    <row r="498" spans="3:3" ht="15.75" customHeight="1" x14ac:dyDescent="0.25">
      <c r="C498" s="206"/>
    </row>
    <row r="499" spans="3:3" ht="15.75" customHeight="1" x14ac:dyDescent="0.25">
      <c r="C499" s="206"/>
    </row>
    <row r="500" spans="3:3" ht="15.75" customHeight="1" x14ac:dyDescent="0.25">
      <c r="C500" s="206"/>
    </row>
    <row r="501" spans="3:3" ht="15.75" customHeight="1" x14ac:dyDescent="0.25">
      <c r="C501" s="206"/>
    </row>
    <row r="502" spans="3:3" ht="15.75" customHeight="1" x14ac:dyDescent="0.25">
      <c r="C502" s="206"/>
    </row>
    <row r="503" spans="3:3" ht="15.75" customHeight="1" x14ac:dyDescent="0.25">
      <c r="C503" s="206"/>
    </row>
    <row r="504" spans="3:3" ht="15.75" customHeight="1" x14ac:dyDescent="0.25">
      <c r="C504" s="206"/>
    </row>
    <row r="505" spans="3:3" ht="15.75" customHeight="1" x14ac:dyDescent="0.25">
      <c r="C505" s="206"/>
    </row>
    <row r="506" spans="3:3" ht="15.75" customHeight="1" x14ac:dyDescent="0.25">
      <c r="C506" s="206"/>
    </row>
    <row r="507" spans="3:3" ht="15.75" customHeight="1" x14ac:dyDescent="0.25">
      <c r="C507" s="206"/>
    </row>
    <row r="508" spans="3:3" ht="15.75" customHeight="1" x14ac:dyDescent="0.25">
      <c r="C508" s="206"/>
    </row>
    <row r="509" spans="3:3" ht="15.75" customHeight="1" x14ac:dyDescent="0.25">
      <c r="C509" s="206"/>
    </row>
    <row r="510" spans="3:3" ht="15.75" customHeight="1" x14ac:dyDescent="0.25">
      <c r="C510" s="206"/>
    </row>
    <row r="511" spans="3:3" ht="15.75" customHeight="1" x14ac:dyDescent="0.25">
      <c r="C511" s="206"/>
    </row>
    <row r="512" spans="3:3" ht="15.75" customHeight="1" x14ac:dyDescent="0.25">
      <c r="C512" s="206"/>
    </row>
    <row r="513" spans="3:3" ht="15.75" customHeight="1" x14ac:dyDescent="0.25">
      <c r="C513" s="206"/>
    </row>
    <row r="514" spans="3:3" ht="15.75" customHeight="1" x14ac:dyDescent="0.25">
      <c r="C514" s="206"/>
    </row>
    <row r="515" spans="3:3" ht="15.75" customHeight="1" x14ac:dyDescent="0.25">
      <c r="C515" s="206"/>
    </row>
    <row r="516" spans="3:3" ht="15.75" customHeight="1" x14ac:dyDescent="0.25">
      <c r="C516" s="206"/>
    </row>
    <row r="517" spans="3:3" ht="15.75" customHeight="1" x14ac:dyDescent="0.25">
      <c r="C517" s="206"/>
    </row>
    <row r="518" spans="3:3" ht="15.75" customHeight="1" x14ac:dyDescent="0.25">
      <c r="C518" s="206"/>
    </row>
    <row r="519" spans="3:3" ht="15.75" customHeight="1" x14ac:dyDescent="0.25">
      <c r="C519" s="206"/>
    </row>
    <row r="520" spans="3:3" ht="15.75" customHeight="1" x14ac:dyDescent="0.25">
      <c r="C520" s="206"/>
    </row>
    <row r="521" spans="3:3" ht="15.75" customHeight="1" x14ac:dyDescent="0.25">
      <c r="C521" s="206"/>
    </row>
    <row r="522" spans="3:3" ht="15.75" customHeight="1" x14ac:dyDescent="0.25">
      <c r="C522" s="206"/>
    </row>
    <row r="523" spans="3:3" ht="15.75" customHeight="1" x14ac:dyDescent="0.25">
      <c r="C523" s="206"/>
    </row>
    <row r="524" spans="3:3" ht="15.75" customHeight="1" x14ac:dyDescent="0.25">
      <c r="C524" s="206"/>
    </row>
    <row r="525" spans="3:3" ht="15.75" customHeight="1" x14ac:dyDescent="0.25">
      <c r="C525" s="206"/>
    </row>
    <row r="526" spans="3:3" ht="15.75" customHeight="1" x14ac:dyDescent="0.25">
      <c r="C526" s="206"/>
    </row>
    <row r="527" spans="3:3" ht="15.75" customHeight="1" x14ac:dyDescent="0.25">
      <c r="C527" s="206"/>
    </row>
    <row r="528" spans="3:3" ht="15.75" customHeight="1" x14ac:dyDescent="0.25">
      <c r="C528" s="206"/>
    </row>
    <row r="529" spans="3:3" ht="15.75" customHeight="1" x14ac:dyDescent="0.25">
      <c r="C529" s="206"/>
    </row>
    <row r="530" spans="3:3" ht="15.75" customHeight="1" x14ac:dyDescent="0.25">
      <c r="C530" s="206"/>
    </row>
    <row r="531" spans="3:3" ht="15.75" customHeight="1" x14ac:dyDescent="0.25">
      <c r="C531" s="206"/>
    </row>
    <row r="532" spans="3:3" ht="15.75" customHeight="1" x14ac:dyDescent="0.25">
      <c r="C532" s="206"/>
    </row>
    <row r="533" spans="3:3" ht="15.75" customHeight="1" x14ac:dyDescent="0.25">
      <c r="C533" s="206"/>
    </row>
    <row r="534" spans="3:3" ht="15.75" customHeight="1" x14ac:dyDescent="0.25">
      <c r="C534" s="206"/>
    </row>
    <row r="535" spans="3:3" ht="15.75" customHeight="1" x14ac:dyDescent="0.25">
      <c r="C535" s="206"/>
    </row>
    <row r="536" spans="3:3" ht="15.75" customHeight="1" x14ac:dyDescent="0.25">
      <c r="C536" s="206"/>
    </row>
    <row r="537" spans="3:3" ht="15.75" customHeight="1" x14ac:dyDescent="0.25">
      <c r="C537" s="206"/>
    </row>
    <row r="538" spans="3:3" ht="15.75" customHeight="1" x14ac:dyDescent="0.25">
      <c r="C538" s="206"/>
    </row>
    <row r="539" spans="3:3" ht="15.75" customHeight="1" x14ac:dyDescent="0.25">
      <c r="C539" s="206"/>
    </row>
    <row r="540" spans="3:3" ht="15.75" customHeight="1" x14ac:dyDescent="0.25">
      <c r="C540" s="206"/>
    </row>
    <row r="541" spans="3:3" ht="15.75" customHeight="1" x14ac:dyDescent="0.25">
      <c r="C541" s="206"/>
    </row>
    <row r="542" spans="3:3" ht="15.75" customHeight="1" x14ac:dyDescent="0.25">
      <c r="C542" s="206"/>
    </row>
    <row r="543" spans="3:3" ht="15.75" customHeight="1" x14ac:dyDescent="0.25">
      <c r="C543" s="206"/>
    </row>
    <row r="544" spans="3:3" ht="15.75" customHeight="1" x14ac:dyDescent="0.25">
      <c r="C544" s="206"/>
    </row>
    <row r="545" spans="3:3" ht="15.75" customHeight="1" x14ac:dyDescent="0.25">
      <c r="C545" s="206"/>
    </row>
    <row r="546" spans="3:3" ht="15.75" customHeight="1" x14ac:dyDescent="0.25">
      <c r="C546" s="206"/>
    </row>
    <row r="547" spans="3:3" ht="15.75" customHeight="1" x14ac:dyDescent="0.25">
      <c r="C547" s="206"/>
    </row>
    <row r="548" spans="3:3" ht="15.75" customHeight="1" x14ac:dyDescent="0.25">
      <c r="C548" s="206"/>
    </row>
    <row r="549" spans="3:3" ht="15.75" customHeight="1" x14ac:dyDescent="0.25">
      <c r="C549" s="206"/>
    </row>
    <row r="550" spans="3:3" ht="15.75" customHeight="1" x14ac:dyDescent="0.25">
      <c r="C550" s="206"/>
    </row>
    <row r="551" spans="3:3" ht="15.75" customHeight="1" x14ac:dyDescent="0.25">
      <c r="C551" s="206"/>
    </row>
    <row r="552" spans="3:3" ht="15.75" customHeight="1" x14ac:dyDescent="0.25">
      <c r="C552" s="206"/>
    </row>
    <row r="553" spans="3:3" ht="15.75" customHeight="1" x14ac:dyDescent="0.25">
      <c r="C553" s="206"/>
    </row>
    <row r="554" spans="3:3" ht="15.75" customHeight="1" x14ac:dyDescent="0.25">
      <c r="C554" s="206"/>
    </row>
    <row r="555" spans="3:3" ht="15.75" customHeight="1" x14ac:dyDescent="0.25">
      <c r="C555" s="206"/>
    </row>
    <row r="556" spans="3:3" ht="15.75" customHeight="1" x14ac:dyDescent="0.25">
      <c r="C556" s="206"/>
    </row>
    <row r="557" spans="3:3" ht="15.75" customHeight="1" x14ac:dyDescent="0.25">
      <c r="C557" s="206"/>
    </row>
    <row r="558" spans="3:3" ht="15.75" customHeight="1" x14ac:dyDescent="0.25">
      <c r="C558" s="206"/>
    </row>
    <row r="559" spans="3:3" ht="15.75" customHeight="1" x14ac:dyDescent="0.25">
      <c r="C559" s="206"/>
    </row>
    <row r="560" spans="3:3" ht="15.75" customHeight="1" x14ac:dyDescent="0.25">
      <c r="C560" s="206"/>
    </row>
    <row r="561" spans="3:3" ht="15.75" customHeight="1" x14ac:dyDescent="0.25">
      <c r="C561" s="206"/>
    </row>
    <row r="562" spans="3:3" ht="15.75" customHeight="1" x14ac:dyDescent="0.25">
      <c r="C562" s="206"/>
    </row>
    <row r="563" spans="3:3" ht="15.75" customHeight="1" x14ac:dyDescent="0.25">
      <c r="C563" s="206"/>
    </row>
    <row r="564" spans="3:3" ht="15.75" customHeight="1" x14ac:dyDescent="0.25">
      <c r="C564" s="206"/>
    </row>
    <row r="565" spans="3:3" ht="15.75" customHeight="1" x14ac:dyDescent="0.25">
      <c r="C565" s="206"/>
    </row>
    <row r="566" spans="3:3" ht="15.75" customHeight="1" x14ac:dyDescent="0.25">
      <c r="C566" s="206"/>
    </row>
    <row r="567" spans="3:3" ht="15.75" customHeight="1" x14ac:dyDescent="0.25">
      <c r="C567" s="206"/>
    </row>
    <row r="568" spans="3:3" ht="15.75" customHeight="1" x14ac:dyDescent="0.25">
      <c r="C568" s="206"/>
    </row>
    <row r="569" spans="3:3" ht="15.75" customHeight="1" x14ac:dyDescent="0.25">
      <c r="C569" s="206"/>
    </row>
    <row r="570" spans="3:3" ht="15.75" customHeight="1" x14ac:dyDescent="0.25">
      <c r="C570" s="206"/>
    </row>
    <row r="571" spans="3:3" ht="15.75" customHeight="1" x14ac:dyDescent="0.25">
      <c r="C571" s="206"/>
    </row>
    <row r="572" spans="3:3" ht="15.75" customHeight="1" x14ac:dyDescent="0.25">
      <c r="C572" s="206"/>
    </row>
    <row r="573" spans="3:3" ht="15.75" customHeight="1" x14ac:dyDescent="0.25">
      <c r="C573" s="206"/>
    </row>
    <row r="574" spans="3:3" ht="15.75" customHeight="1" x14ac:dyDescent="0.25">
      <c r="C574" s="206"/>
    </row>
    <row r="575" spans="3:3" ht="15.75" customHeight="1" x14ac:dyDescent="0.25">
      <c r="C575" s="206"/>
    </row>
    <row r="576" spans="3:3" ht="15.75" customHeight="1" x14ac:dyDescent="0.25">
      <c r="C576" s="206"/>
    </row>
    <row r="577" spans="3:3" ht="15.75" customHeight="1" x14ac:dyDescent="0.25">
      <c r="C577" s="206"/>
    </row>
    <row r="578" spans="3:3" ht="15.75" customHeight="1" x14ac:dyDescent="0.25">
      <c r="C578" s="206"/>
    </row>
    <row r="579" spans="3:3" ht="15.75" customHeight="1" x14ac:dyDescent="0.25">
      <c r="C579" s="206"/>
    </row>
    <row r="580" spans="3:3" ht="15.75" customHeight="1" x14ac:dyDescent="0.25">
      <c r="C580" s="206"/>
    </row>
    <row r="581" spans="3:3" ht="15.75" customHeight="1" x14ac:dyDescent="0.25">
      <c r="C581" s="206"/>
    </row>
    <row r="582" spans="3:3" ht="15.75" customHeight="1" x14ac:dyDescent="0.25">
      <c r="C582" s="206"/>
    </row>
    <row r="583" spans="3:3" ht="15.75" customHeight="1" x14ac:dyDescent="0.25">
      <c r="C583" s="206"/>
    </row>
    <row r="584" spans="3:3" ht="15.75" customHeight="1" x14ac:dyDescent="0.25">
      <c r="C584" s="206"/>
    </row>
    <row r="585" spans="3:3" ht="15.75" customHeight="1" x14ac:dyDescent="0.25">
      <c r="C585" s="206"/>
    </row>
    <row r="586" spans="3:3" ht="15.75" customHeight="1" x14ac:dyDescent="0.25">
      <c r="C586" s="206"/>
    </row>
    <row r="587" spans="3:3" ht="15.75" customHeight="1" x14ac:dyDescent="0.25">
      <c r="C587" s="206"/>
    </row>
    <row r="588" spans="3:3" ht="15.75" customHeight="1" x14ac:dyDescent="0.25">
      <c r="C588" s="206"/>
    </row>
    <row r="589" spans="3:3" ht="15.75" customHeight="1" x14ac:dyDescent="0.25">
      <c r="C589" s="206"/>
    </row>
    <row r="590" spans="3:3" ht="15.75" customHeight="1" x14ac:dyDescent="0.25">
      <c r="C590" s="206"/>
    </row>
    <row r="591" spans="3:3" ht="15.75" customHeight="1" x14ac:dyDescent="0.25">
      <c r="C591" s="206"/>
    </row>
    <row r="592" spans="3:3" ht="15.75" customHeight="1" x14ac:dyDescent="0.25">
      <c r="C592" s="206"/>
    </row>
    <row r="593" spans="3:3" ht="15.75" customHeight="1" x14ac:dyDescent="0.25">
      <c r="C593" s="206"/>
    </row>
    <row r="594" spans="3:3" ht="15.75" customHeight="1" x14ac:dyDescent="0.25">
      <c r="C594" s="206"/>
    </row>
    <row r="595" spans="3:3" ht="15.75" customHeight="1" x14ac:dyDescent="0.25">
      <c r="C595" s="206"/>
    </row>
    <row r="596" spans="3:3" ht="15.75" customHeight="1" x14ac:dyDescent="0.25">
      <c r="C596" s="206"/>
    </row>
    <row r="597" spans="3:3" ht="15.75" customHeight="1" x14ac:dyDescent="0.25">
      <c r="C597" s="206"/>
    </row>
    <row r="598" spans="3:3" ht="15.75" customHeight="1" x14ac:dyDescent="0.25">
      <c r="C598" s="206"/>
    </row>
    <row r="599" spans="3:3" ht="15.75" customHeight="1" x14ac:dyDescent="0.25">
      <c r="C599" s="206"/>
    </row>
    <row r="600" spans="3:3" ht="15.75" customHeight="1" x14ac:dyDescent="0.25">
      <c r="C600" s="206"/>
    </row>
    <row r="601" spans="3:3" ht="15.75" customHeight="1" x14ac:dyDescent="0.25">
      <c r="C601" s="206"/>
    </row>
    <row r="602" spans="3:3" ht="15.75" customHeight="1" x14ac:dyDescent="0.25">
      <c r="C602" s="206"/>
    </row>
    <row r="603" spans="3:3" ht="15.75" customHeight="1" x14ac:dyDescent="0.25">
      <c r="C603" s="206"/>
    </row>
    <row r="604" spans="3:3" ht="15.75" customHeight="1" x14ac:dyDescent="0.25">
      <c r="C604" s="206"/>
    </row>
    <row r="605" spans="3:3" ht="15.75" customHeight="1" x14ac:dyDescent="0.25">
      <c r="C605" s="206"/>
    </row>
    <row r="606" spans="3:3" ht="15.75" customHeight="1" x14ac:dyDescent="0.25">
      <c r="C606" s="206"/>
    </row>
    <row r="607" spans="3:3" ht="15.75" customHeight="1" x14ac:dyDescent="0.25">
      <c r="C607" s="206"/>
    </row>
    <row r="608" spans="3:3" ht="15.75" customHeight="1" x14ac:dyDescent="0.25">
      <c r="C608" s="206"/>
    </row>
    <row r="609" spans="3:3" ht="15.75" customHeight="1" x14ac:dyDescent="0.25">
      <c r="C609" s="206"/>
    </row>
    <row r="610" spans="3:3" ht="15.75" customHeight="1" x14ac:dyDescent="0.25">
      <c r="C610" s="206"/>
    </row>
    <row r="611" spans="3:3" ht="15.75" customHeight="1" x14ac:dyDescent="0.25">
      <c r="C611" s="206"/>
    </row>
    <row r="612" spans="3:3" ht="15.75" customHeight="1" x14ac:dyDescent="0.25">
      <c r="C612" s="206"/>
    </row>
    <row r="613" spans="3:3" ht="15.75" customHeight="1" x14ac:dyDescent="0.25">
      <c r="C613" s="206"/>
    </row>
    <row r="614" spans="3:3" ht="15.75" customHeight="1" x14ac:dyDescent="0.25">
      <c r="C614" s="206"/>
    </row>
    <row r="615" spans="3:3" ht="15.75" customHeight="1" x14ac:dyDescent="0.25">
      <c r="C615" s="206"/>
    </row>
    <row r="616" spans="3:3" ht="15.75" customHeight="1" x14ac:dyDescent="0.25">
      <c r="C616" s="206"/>
    </row>
    <row r="617" spans="3:3" ht="15.75" customHeight="1" x14ac:dyDescent="0.25">
      <c r="C617" s="206"/>
    </row>
    <row r="618" spans="3:3" ht="15.75" customHeight="1" x14ac:dyDescent="0.25">
      <c r="C618" s="206"/>
    </row>
    <row r="619" spans="3:3" ht="15.75" customHeight="1" x14ac:dyDescent="0.25">
      <c r="C619" s="206"/>
    </row>
    <row r="620" spans="3:3" ht="15.75" customHeight="1" x14ac:dyDescent="0.25">
      <c r="C620" s="206"/>
    </row>
    <row r="621" spans="3:3" ht="15.75" customHeight="1" x14ac:dyDescent="0.25">
      <c r="C621" s="206"/>
    </row>
    <row r="622" spans="3:3" ht="15.75" customHeight="1" x14ac:dyDescent="0.25">
      <c r="C622" s="206"/>
    </row>
    <row r="623" spans="3:3" ht="15.75" customHeight="1" x14ac:dyDescent="0.25">
      <c r="C623" s="206"/>
    </row>
    <row r="624" spans="3:3" ht="15.75" customHeight="1" x14ac:dyDescent="0.25">
      <c r="C624" s="206"/>
    </row>
    <row r="625" spans="3:3" ht="15.75" customHeight="1" x14ac:dyDescent="0.25">
      <c r="C625" s="206"/>
    </row>
    <row r="626" spans="3:3" ht="15.75" customHeight="1" x14ac:dyDescent="0.25">
      <c r="C626" s="206"/>
    </row>
    <row r="627" spans="3:3" ht="15.75" customHeight="1" x14ac:dyDescent="0.25">
      <c r="C627" s="206"/>
    </row>
    <row r="628" spans="3:3" ht="15.75" customHeight="1" x14ac:dyDescent="0.25">
      <c r="C628" s="206"/>
    </row>
    <row r="629" spans="3:3" ht="15.75" customHeight="1" x14ac:dyDescent="0.25">
      <c r="C629" s="206"/>
    </row>
    <row r="630" spans="3:3" ht="15.75" customHeight="1" x14ac:dyDescent="0.25">
      <c r="C630" s="206"/>
    </row>
    <row r="631" spans="3:3" ht="15.75" customHeight="1" x14ac:dyDescent="0.25">
      <c r="C631" s="206"/>
    </row>
    <row r="632" spans="3:3" ht="15.75" customHeight="1" x14ac:dyDescent="0.25">
      <c r="C632" s="206"/>
    </row>
    <row r="633" spans="3:3" ht="15.75" customHeight="1" x14ac:dyDescent="0.25">
      <c r="C633" s="206"/>
    </row>
    <row r="634" spans="3:3" ht="15.75" customHeight="1" x14ac:dyDescent="0.25">
      <c r="C634" s="206"/>
    </row>
    <row r="635" spans="3:3" ht="15.75" customHeight="1" x14ac:dyDescent="0.25">
      <c r="C635" s="206"/>
    </row>
    <row r="636" spans="3:3" ht="15.75" customHeight="1" x14ac:dyDescent="0.25">
      <c r="C636" s="206"/>
    </row>
    <row r="637" spans="3:3" ht="15.75" customHeight="1" x14ac:dyDescent="0.25">
      <c r="C637" s="206"/>
    </row>
    <row r="638" spans="3:3" ht="15.75" customHeight="1" x14ac:dyDescent="0.25">
      <c r="C638" s="206"/>
    </row>
    <row r="639" spans="3:3" ht="15.75" customHeight="1" x14ac:dyDescent="0.25">
      <c r="C639" s="206"/>
    </row>
    <row r="640" spans="3:3" ht="15.75" customHeight="1" x14ac:dyDescent="0.25">
      <c r="C640" s="206"/>
    </row>
    <row r="641" spans="3:3" ht="15.75" customHeight="1" x14ac:dyDescent="0.25">
      <c r="C641" s="206"/>
    </row>
    <row r="642" spans="3:3" ht="15.75" customHeight="1" x14ac:dyDescent="0.25">
      <c r="C642" s="206"/>
    </row>
    <row r="643" spans="3:3" ht="15.75" customHeight="1" x14ac:dyDescent="0.25">
      <c r="C643" s="206"/>
    </row>
    <row r="644" spans="3:3" ht="15.75" customHeight="1" x14ac:dyDescent="0.25">
      <c r="C644" s="206"/>
    </row>
    <row r="645" spans="3:3" ht="15.75" customHeight="1" x14ac:dyDescent="0.25">
      <c r="C645" s="206"/>
    </row>
    <row r="646" spans="3:3" ht="15.75" customHeight="1" x14ac:dyDescent="0.25">
      <c r="C646" s="206"/>
    </row>
    <row r="647" spans="3:3" ht="15.75" customHeight="1" x14ac:dyDescent="0.25">
      <c r="C647" s="206"/>
    </row>
    <row r="648" spans="3:3" ht="15.75" customHeight="1" x14ac:dyDescent="0.25">
      <c r="C648" s="206"/>
    </row>
    <row r="649" spans="3:3" ht="15.75" customHeight="1" x14ac:dyDescent="0.25">
      <c r="C649" s="206"/>
    </row>
    <row r="650" spans="3:3" ht="15.75" customHeight="1" x14ac:dyDescent="0.25">
      <c r="C650" s="206"/>
    </row>
    <row r="651" spans="3:3" ht="15.75" customHeight="1" x14ac:dyDescent="0.25">
      <c r="C651" s="206"/>
    </row>
    <row r="652" spans="3:3" ht="15.75" customHeight="1" x14ac:dyDescent="0.25">
      <c r="C652" s="206"/>
    </row>
    <row r="653" spans="3:3" ht="15.75" customHeight="1" x14ac:dyDescent="0.25">
      <c r="C653" s="206"/>
    </row>
    <row r="654" spans="3:3" ht="15.75" customHeight="1" x14ac:dyDescent="0.25">
      <c r="C654" s="206"/>
    </row>
    <row r="655" spans="3:3" ht="15.75" customHeight="1" x14ac:dyDescent="0.25">
      <c r="C655" s="206"/>
    </row>
    <row r="656" spans="3:3" ht="15.75" customHeight="1" x14ac:dyDescent="0.25">
      <c r="C656" s="206"/>
    </row>
    <row r="657" spans="3:3" ht="15.75" customHeight="1" x14ac:dyDescent="0.25">
      <c r="C657" s="206"/>
    </row>
    <row r="658" spans="3:3" ht="15.75" customHeight="1" x14ac:dyDescent="0.25">
      <c r="C658" s="206"/>
    </row>
    <row r="659" spans="3:3" ht="15.75" customHeight="1" x14ac:dyDescent="0.25">
      <c r="C659" s="206"/>
    </row>
    <row r="660" spans="3:3" ht="15.75" customHeight="1" x14ac:dyDescent="0.25">
      <c r="C660" s="206"/>
    </row>
    <row r="661" spans="3:3" ht="15.75" customHeight="1" x14ac:dyDescent="0.25">
      <c r="C661" s="206"/>
    </row>
    <row r="662" spans="3:3" ht="15.75" customHeight="1" x14ac:dyDescent="0.25">
      <c r="C662" s="206"/>
    </row>
    <row r="663" spans="3:3" ht="15.75" customHeight="1" x14ac:dyDescent="0.25">
      <c r="C663" s="206"/>
    </row>
    <row r="664" spans="3:3" ht="15.75" customHeight="1" x14ac:dyDescent="0.25">
      <c r="C664" s="206"/>
    </row>
    <row r="665" spans="3:3" ht="15.75" customHeight="1" x14ac:dyDescent="0.25">
      <c r="C665" s="206"/>
    </row>
    <row r="666" spans="3:3" ht="15.75" customHeight="1" x14ac:dyDescent="0.25">
      <c r="C666" s="206"/>
    </row>
    <row r="667" spans="3:3" ht="15.75" customHeight="1" x14ac:dyDescent="0.25">
      <c r="C667" s="206"/>
    </row>
    <row r="668" spans="3:3" ht="15.75" customHeight="1" x14ac:dyDescent="0.25">
      <c r="C668" s="206"/>
    </row>
    <row r="669" spans="3:3" ht="15.75" customHeight="1" x14ac:dyDescent="0.25">
      <c r="C669" s="206"/>
    </row>
    <row r="670" spans="3:3" ht="15.75" customHeight="1" x14ac:dyDescent="0.25">
      <c r="C670" s="206"/>
    </row>
    <row r="671" spans="3:3" ht="15.75" customHeight="1" x14ac:dyDescent="0.25">
      <c r="C671" s="206"/>
    </row>
    <row r="672" spans="3:3" ht="15.75" customHeight="1" x14ac:dyDescent="0.25">
      <c r="C672" s="206"/>
    </row>
    <row r="673" spans="3:3" ht="15.75" customHeight="1" x14ac:dyDescent="0.25">
      <c r="C673" s="206"/>
    </row>
    <row r="674" spans="3:3" ht="15.75" customHeight="1" x14ac:dyDescent="0.25">
      <c r="C674" s="206"/>
    </row>
    <row r="675" spans="3:3" ht="15.75" customHeight="1" x14ac:dyDescent="0.25">
      <c r="C675" s="206"/>
    </row>
    <row r="676" spans="3:3" ht="15.75" customHeight="1" x14ac:dyDescent="0.25">
      <c r="C676" s="206"/>
    </row>
    <row r="677" spans="3:3" ht="15.75" customHeight="1" x14ac:dyDescent="0.25">
      <c r="C677" s="206"/>
    </row>
    <row r="678" spans="3:3" ht="15.75" customHeight="1" x14ac:dyDescent="0.25">
      <c r="C678" s="206"/>
    </row>
    <row r="679" spans="3:3" ht="15.75" customHeight="1" x14ac:dyDescent="0.25">
      <c r="C679" s="206"/>
    </row>
    <row r="680" spans="3:3" ht="15.75" customHeight="1" x14ac:dyDescent="0.25">
      <c r="C680" s="206"/>
    </row>
    <row r="681" spans="3:3" ht="15.75" customHeight="1" x14ac:dyDescent="0.25">
      <c r="C681" s="206"/>
    </row>
    <row r="682" spans="3:3" ht="15.75" customHeight="1" x14ac:dyDescent="0.25">
      <c r="C682" s="206"/>
    </row>
    <row r="683" spans="3:3" ht="15.75" customHeight="1" x14ac:dyDescent="0.25">
      <c r="C683" s="206"/>
    </row>
    <row r="684" spans="3:3" ht="15.75" customHeight="1" x14ac:dyDescent="0.25">
      <c r="C684" s="206"/>
    </row>
    <row r="685" spans="3:3" ht="15.75" customHeight="1" x14ac:dyDescent="0.25">
      <c r="C685" s="206"/>
    </row>
    <row r="686" spans="3:3" ht="15.75" customHeight="1" x14ac:dyDescent="0.25">
      <c r="C686" s="206"/>
    </row>
    <row r="687" spans="3:3" ht="15.75" customHeight="1" x14ac:dyDescent="0.25">
      <c r="C687" s="206"/>
    </row>
    <row r="688" spans="3:3" ht="15.75" customHeight="1" x14ac:dyDescent="0.25">
      <c r="C688" s="206"/>
    </row>
    <row r="689" spans="3:3" ht="15.75" customHeight="1" x14ac:dyDescent="0.25">
      <c r="C689" s="206"/>
    </row>
    <row r="690" spans="3:3" ht="15.75" customHeight="1" x14ac:dyDescent="0.25">
      <c r="C690" s="206"/>
    </row>
    <row r="691" spans="3:3" ht="15.75" customHeight="1" x14ac:dyDescent="0.25">
      <c r="C691" s="206"/>
    </row>
    <row r="692" spans="3:3" ht="15.75" customHeight="1" x14ac:dyDescent="0.25">
      <c r="C692" s="206"/>
    </row>
    <row r="693" spans="3:3" ht="15.75" customHeight="1" x14ac:dyDescent="0.25">
      <c r="C693" s="206"/>
    </row>
    <row r="694" spans="3:3" ht="15.75" customHeight="1" x14ac:dyDescent="0.25">
      <c r="C694" s="206"/>
    </row>
    <row r="695" spans="3:3" ht="15.75" customHeight="1" x14ac:dyDescent="0.25">
      <c r="C695" s="206"/>
    </row>
    <row r="696" spans="3:3" ht="15.75" customHeight="1" x14ac:dyDescent="0.25">
      <c r="C696" s="206"/>
    </row>
    <row r="697" spans="3:3" ht="15.75" customHeight="1" x14ac:dyDescent="0.25">
      <c r="C697" s="206"/>
    </row>
    <row r="698" spans="3:3" ht="15.75" customHeight="1" x14ac:dyDescent="0.25">
      <c r="C698" s="206"/>
    </row>
    <row r="699" spans="3:3" ht="15.75" customHeight="1" x14ac:dyDescent="0.25">
      <c r="C699" s="206"/>
    </row>
    <row r="700" spans="3:3" ht="15.75" customHeight="1" x14ac:dyDescent="0.25">
      <c r="C700" s="206"/>
    </row>
    <row r="701" spans="3:3" ht="15.75" customHeight="1" x14ac:dyDescent="0.25">
      <c r="C701" s="206"/>
    </row>
    <row r="702" spans="3:3" ht="15.75" customHeight="1" x14ac:dyDescent="0.25">
      <c r="C702" s="206"/>
    </row>
    <row r="703" spans="3:3" ht="15.75" customHeight="1" x14ac:dyDescent="0.25">
      <c r="C703" s="206"/>
    </row>
    <row r="704" spans="3:3" ht="15.75" customHeight="1" x14ac:dyDescent="0.25">
      <c r="C704" s="206"/>
    </row>
    <row r="705" spans="3:3" ht="15.75" customHeight="1" x14ac:dyDescent="0.25">
      <c r="C705" s="206"/>
    </row>
    <row r="706" spans="3:3" ht="15.75" customHeight="1" x14ac:dyDescent="0.25">
      <c r="C706" s="206"/>
    </row>
    <row r="707" spans="3:3" ht="15.75" customHeight="1" x14ac:dyDescent="0.25">
      <c r="C707" s="206"/>
    </row>
    <row r="708" spans="3:3" ht="15.75" customHeight="1" x14ac:dyDescent="0.25">
      <c r="C708" s="206"/>
    </row>
    <row r="709" spans="3:3" ht="15.75" customHeight="1" x14ac:dyDescent="0.25">
      <c r="C709" s="206"/>
    </row>
    <row r="710" spans="3:3" ht="15.75" customHeight="1" x14ac:dyDescent="0.25">
      <c r="C710" s="206"/>
    </row>
    <row r="711" spans="3:3" ht="15.75" customHeight="1" x14ac:dyDescent="0.25">
      <c r="C711" s="206"/>
    </row>
    <row r="712" spans="3:3" ht="15.75" customHeight="1" x14ac:dyDescent="0.25">
      <c r="C712" s="206"/>
    </row>
    <row r="713" spans="3:3" ht="15.75" customHeight="1" x14ac:dyDescent="0.25">
      <c r="C713" s="206"/>
    </row>
    <row r="714" spans="3:3" ht="15.75" customHeight="1" x14ac:dyDescent="0.25">
      <c r="C714" s="206"/>
    </row>
    <row r="715" spans="3:3" ht="15.75" customHeight="1" x14ac:dyDescent="0.25">
      <c r="C715" s="206"/>
    </row>
    <row r="716" spans="3:3" ht="15.75" customHeight="1" x14ac:dyDescent="0.25">
      <c r="C716" s="206"/>
    </row>
    <row r="717" spans="3:3" ht="15.75" customHeight="1" x14ac:dyDescent="0.25">
      <c r="C717" s="206"/>
    </row>
    <row r="718" spans="3:3" ht="15.75" customHeight="1" x14ac:dyDescent="0.25">
      <c r="C718" s="206"/>
    </row>
    <row r="719" spans="3:3" ht="15.75" customHeight="1" x14ac:dyDescent="0.25">
      <c r="C719" s="206"/>
    </row>
    <row r="720" spans="3:3" ht="15.75" customHeight="1" x14ac:dyDescent="0.25">
      <c r="C720" s="206"/>
    </row>
    <row r="721" spans="3:3" ht="15.75" customHeight="1" x14ac:dyDescent="0.25">
      <c r="C721" s="206"/>
    </row>
    <row r="722" spans="3:3" ht="15.75" customHeight="1" x14ac:dyDescent="0.25">
      <c r="C722" s="206"/>
    </row>
    <row r="723" spans="3:3" ht="15.75" customHeight="1" x14ac:dyDescent="0.25">
      <c r="C723" s="206"/>
    </row>
    <row r="724" spans="3:3" ht="15.75" customHeight="1" x14ac:dyDescent="0.25">
      <c r="C724" s="206"/>
    </row>
    <row r="725" spans="3:3" ht="15.75" customHeight="1" x14ac:dyDescent="0.25">
      <c r="C725" s="206"/>
    </row>
    <row r="726" spans="3:3" ht="15.75" customHeight="1" x14ac:dyDescent="0.25">
      <c r="C726" s="206"/>
    </row>
    <row r="727" spans="3:3" ht="15.75" customHeight="1" x14ac:dyDescent="0.25">
      <c r="C727" s="206"/>
    </row>
    <row r="728" spans="3:3" ht="15.75" customHeight="1" x14ac:dyDescent="0.25">
      <c r="C728" s="206"/>
    </row>
    <row r="729" spans="3:3" ht="15.75" customHeight="1" x14ac:dyDescent="0.25">
      <c r="C729" s="206"/>
    </row>
    <row r="730" spans="3:3" ht="15.75" customHeight="1" x14ac:dyDescent="0.25">
      <c r="C730" s="206"/>
    </row>
    <row r="731" spans="3:3" ht="15.75" customHeight="1" x14ac:dyDescent="0.25">
      <c r="C731" s="206"/>
    </row>
    <row r="732" spans="3:3" ht="15.75" customHeight="1" x14ac:dyDescent="0.25">
      <c r="C732" s="206"/>
    </row>
    <row r="733" spans="3:3" ht="15.75" customHeight="1" x14ac:dyDescent="0.25">
      <c r="C733" s="206"/>
    </row>
    <row r="734" spans="3:3" ht="15.75" customHeight="1" x14ac:dyDescent="0.25">
      <c r="C734" s="206"/>
    </row>
    <row r="735" spans="3:3" ht="15.75" customHeight="1" x14ac:dyDescent="0.25">
      <c r="C735" s="206"/>
    </row>
    <row r="736" spans="3:3" ht="15.75" customHeight="1" x14ac:dyDescent="0.25">
      <c r="C736" s="206"/>
    </row>
    <row r="737" spans="3:3" ht="15.75" customHeight="1" x14ac:dyDescent="0.25">
      <c r="C737" s="206"/>
    </row>
    <row r="738" spans="3:3" ht="15.75" customHeight="1" x14ac:dyDescent="0.25">
      <c r="C738" s="206"/>
    </row>
    <row r="739" spans="3:3" ht="15.75" customHeight="1" x14ac:dyDescent="0.25">
      <c r="C739" s="206"/>
    </row>
    <row r="740" spans="3:3" ht="15.75" customHeight="1" x14ac:dyDescent="0.25">
      <c r="C740" s="206"/>
    </row>
    <row r="741" spans="3:3" ht="15.75" customHeight="1" x14ac:dyDescent="0.25">
      <c r="C741" s="206"/>
    </row>
    <row r="742" spans="3:3" ht="15.75" customHeight="1" x14ac:dyDescent="0.25">
      <c r="C742" s="206"/>
    </row>
    <row r="743" spans="3:3" ht="15.75" customHeight="1" x14ac:dyDescent="0.25">
      <c r="C743" s="206"/>
    </row>
    <row r="744" spans="3:3" ht="15.75" customHeight="1" x14ac:dyDescent="0.25">
      <c r="C744" s="206"/>
    </row>
    <row r="745" spans="3:3" ht="15.75" customHeight="1" x14ac:dyDescent="0.25">
      <c r="C745" s="206"/>
    </row>
    <row r="746" spans="3:3" ht="15.75" customHeight="1" x14ac:dyDescent="0.25">
      <c r="C746" s="206"/>
    </row>
    <row r="747" spans="3:3" ht="15.75" customHeight="1" x14ac:dyDescent="0.25">
      <c r="C747" s="206"/>
    </row>
    <row r="748" spans="3:3" ht="15.75" customHeight="1" x14ac:dyDescent="0.25">
      <c r="C748" s="206"/>
    </row>
    <row r="749" spans="3:3" ht="15.75" customHeight="1" x14ac:dyDescent="0.25">
      <c r="C749" s="206"/>
    </row>
    <row r="750" spans="3:3" ht="15.75" customHeight="1" x14ac:dyDescent="0.25">
      <c r="C750" s="206"/>
    </row>
    <row r="751" spans="3:3" ht="15.75" customHeight="1" x14ac:dyDescent="0.25">
      <c r="C751" s="206"/>
    </row>
    <row r="752" spans="3:3" ht="15.75" customHeight="1" x14ac:dyDescent="0.25">
      <c r="C752" s="206"/>
    </row>
    <row r="753" spans="3:3" ht="15.75" customHeight="1" x14ac:dyDescent="0.25">
      <c r="C753" s="206"/>
    </row>
    <row r="754" spans="3:3" ht="15.75" customHeight="1" x14ac:dyDescent="0.25">
      <c r="C754" s="206"/>
    </row>
    <row r="755" spans="3:3" ht="15.75" customHeight="1" x14ac:dyDescent="0.25">
      <c r="C755" s="206"/>
    </row>
    <row r="756" spans="3:3" ht="15.75" customHeight="1" x14ac:dyDescent="0.25">
      <c r="C756" s="206"/>
    </row>
    <row r="757" spans="3:3" ht="15.75" customHeight="1" x14ac:dyDescent="0.25">
      <c r="C757" s="206"/>
    </row>
    <row r="758" spans="3:3" ht="15.75" customHeight="1" x14ac:dyDescent="0.25">
      <c r="C758" s="206"/>
    </row>
    <row r="759" spans="3:3" ht="15.75" customHeight="1" x14ac:dyDescent="0.25">
      <c r="C759" s="206"/>
    </row>
    <row r="760" spans="3:3" ht="15.75" customHeight="1" x14ac:dyDescent="0.25">
      <c r="C760" s="206"/>
    </row>
    <row r="761" spans="3:3" ht="15.75" customHeight="1" x14ac:dyDescent="0.25">
      <c r="C761" s="206"/>
    </row>
    <row r="762" spans="3:3" ht="15.75" customHeight="1" x14ac:dyDescent="0.25">
      <c r="C762" s="206"/>
    </row>
    <row r="763" spans="3:3" ht="15.75" customHeight="1" x14ac:dyDescent="0.25">
      <c r="C763" s="206"/>
    </row>
    <row r="764" spans="3:3" ht="15.75" customHeight="1" x14ac:dyDescent="0.25">
      <c r="C764" s="206"/>
    </row>
    <row r="765" spans="3:3" ht="15.75" customHeight="1" x14ac:dyDescent="0.25">
      <c r="C765" s="206"/>
    </row>
    <row r="766" spans="3:3" ht="15.75" customHeight="1" x14ac:dyDescent="0.25">
      <c r="C766" s="206"/>
    </row>
    <row r="767" spans="3:3" ht="15.75" customHeight="1" x14ac:dyDescent="0.25">
      <c r="C767" s="206"/>
    </row>
    <row r="768" spans="3:3" ht="15.75" customHeight="1" x14ac:dyDescent="0.25">
      <c r="C768" s="206"/>
    </row>
    <row r="769" spans="3:3" ht="15.75" customHeight="1" x14ac:dyDescent="0.25">
      <c r="C769" s="206"/>
    </row>
    <row r="770" spans="3:3" ht="15.75" customHeight="1" x14ac:dyDescent="0.25">
      <c r="C770" s="206"/>
    </row>
    <row r="771" spans="3:3" ht="15.75" customHeight="1" x14ac:dyDescent="0.25">
      <c r="C771" s="206"/>
    </row>
    <row r="772" spans="3:3" ht="15.75" customHeight="1" x14ac:dyDescent="0.25">
      <c r="C772" s="206"/>
    </row>
    <row r="773" spans="3:3" ht="15.75" customHeight="1" x14ac:dyDescent="0.25">
      <c r="C773" s="206"/>
    </row>
    <row r="774" spans="3:3" ht="15.75" customHeight="1" x14ac:dyDescent="0.25">
      <c r="C774" s="206"/>
    </row>
    <row r="775" spans="3:3" ht="15.75" customHeight="1" x14ac:dyDescent="0.25">
      <c r="C775" s="206"/>
    </row>
    <row r="776" spans="3:3" ht="15.75" customHeight="1" x14ac:dyDescent="0.25">
      <c r="C776" s="206"/>
    </row>
    <row r="777" spans="3:3" ht="15.75" customHeight="1" x14ac:dyDescent="0.25">
      <c r="C777" s="206"/>
    </row>
    <row r="778" spans="3:3" ht="15.75" customHeight="1" x14ac:dyDescent="0.25">
      <c r="C778" s="206"/>
    </row>
    <row r="779" spans="3:3" ht="15.75" customHeight="1" x14ac:dyDescent="0.25">
      <c r="C779" s="206"/>
    </row>
    <row r="780" spans="3:3" ht="15.75" customHeight="1" x14ac:dyDescent="0.25">
      <c r="C780" s="206"/>
    </row>
    <row r="781" spans="3:3" ht="15.75" customHeight="1" x14ac:dyDescent="0.25">
      <c r="C781" s="206"/>
    </row>
    <row r="782" spans="3:3" ht="15.75" customHeight="1" x14ac:dyDescent="0.25">
      <c r="C782" s="206"/>
    </row>
    <row r="783" spans="3:3" ht="15.75" customHeight="1" x14ac:dyDescent="0.25">
      <c r="C783" s="206"/>
    </row>
    <row r="784" spans="3:3" ht="15.75" customHeight="1" x14ac:dyDescent="0.25">
      <c r="C784" s="206"/>
    </row>
    <row r="785" spans="3:3" ht="15.75" customHeight="1" x14ac:dyDescent="0.25">
      <c r="C785" s="206"/>
    </row>
    <row r="786" spans="3:3" ht="15.75" customHeight="1" x14ac:dyDescent="0.25">
      <c r="C786" s="206"/>
    </row>
    <row r="787" spans="3:3" ht="15.75" customHeight="1" x14ac:dyDescent="0.25">
      <c r="C787" s="206"/>
    </row>
    <row r="788" spans="3:3" ht="15.75" customHeight="1" x14ac:dyDescent="0.25">
      <c r="C788" s="206"/>
    </row>
    <row r="789" spans="3:3" ht="15.75" customHeight="1" x14ac:dyDescent="0.25">
      <c r="C789" s="206"/>
    </row>
    <row r="790" spans="3:3" ht="15.75" customHeight="1" x14ac:dyDescent="0.25">
      <c r="C790" s="206"/>
    </row>
    <row r="791" spans="3:3" ht="15.75" customHeight="1" x14ac:dyDescent="0.25">
      <c r="C791" s="206"/>
    </row>
    <row r="792" spans="3:3" ht="15.75" customHeight="1" x14ac:dyDescent="0.25">
      <c r="C792" s="206"/>
    </row>
    <row r="793" spans="3:3" ht="15.75" customHeight="1" x14ac:dyDescent="0.25">
      <c r="C793" s="206"/>
    </row>
    <row r="794" spans="3:3" ht="15.75" customHeight="1" x14ac:dyDescent="0.25">
      <c r="C794" s="206"/>
    </row>
    <row r="795" spans="3:3" ht="15.75" customHeight="1" x14ac:dyDescent="0.25">
      <c r="C795" s="206"/>
    </row>
    <row r="796" spans="3:3" ht="15.75" customHeight="1" x14ac:dyDescent="0.25">
      <c r="C796" s="206"/>
    </row>
    <row r="797" spans="3:3" ht="15.75" customHeight="1" x14ac:dyDescent="0.25">
      <c r="C797" s="206"/>
    </row>
    <row r="798" spans="3:3" ht="15.75" customHeight="1" x14ac:dyDescent="0.25">
      <c r="C798" s="206"/>
    </row>
    <row r="799" spans="3:3" ht="15.75" customHeight="1" x14ac:dyDescent="0.25">
      <c r="C799" s="206"/>
    </row>
    <row r="800" spans="3:3" ht="15.75" customHeight="1" x14ac:dyDescent="0.25">
      <c r="C800" s="206"/>
    </row>
    <row r="801" spans="3:3" ht="15.75" customHeight="1" x14ac:dyDescent="0.25">
      <c r="C801" s="206"/>
    </row>
    <row r="802" spans="3:3" ht="15.75" customHeight="1" x14ac:dyDescent="0.25">
      <c r="C802" s="206"/>
    </row>
    <row r="803" spans="3:3" ht="15.75" customHeight="1" x14ac:dyDescent="0.25">
      <c r="C803" s="206"/>
    </row>
    <row r="804" spans="3:3" ht="15.75" customHeight="1" x14ac:dyDescent="0.25">
      <c r="C804" s="206"/>
    </row>
    <row r="805" spans="3:3" ht="15.75" customHeight="1" x14ac:dyDescent="0.25">
      <c r="C805" s="206"/>
    </row>
    <row r="806" spans="3:3" ht="15.75" customHeight="1" x14ac:dyDescent="0.25">
      <c r="C806" s="206"/>
    </row>
    <row r="807" spans="3:3" ht="15.75" customHeight="1" x14ac:dyDescent="0.25">
      <c r="C807" s="206"/>
    </row>
    <row r="808" spans="3:3" ht="15.75" customHeight="1" x14ac:dyDescent="0.25">
      <c r="C808" s="206"/>
    </row>
    <row r="809" spans="3:3" ht="15.75" customHeight="1" x14ac:dyDescent="0.25">
      <c r="C809" s="206"/>
    </row>
    <row r="810" spans="3:3" ht="15.75" customHeight="1" x14ac:dyDescent="0.25">
      <c r="C810" s="206"/>
    </row>
    <row r="811" spans="3:3" ht="15.75" customHeight="1" x14ac:dyDescent="0.25">
      <c r="C811" s="206"/>
    </row>
    <row r="812" spans="3:3" ht="15.75" customHeight="1" x14ac:dyDescent="0.25">
      <c r="C812" s="206"/>
    </row>
    <row r="813" spans="3:3" ht="15.75" customHeight="1" x14ac:dyDescent="0.25">
      <c r="C813" s="206"/>
    </row>
    <row r="814" spans="3:3" ht="15.75" customHeight="1" x14ac:dyDescent="0.25">
      <c r="C814" s="206"/>
    </row>
    <row r="815" spans="3:3" ht="15.75" customHeight="1" x14ac:dyDescent="0.25">
      <c r="C815" s="206"/>
    </row>
    <row r="816" spans="3:3" ht="15.75" customHeight="1" x14ac:dyDescent="0.25">
      <c r="C816" s="206"/>
    </row>
    <row r="817" spans="3:3" ht="15.75" customHeight="1" x14ac:dyDescent="0.25">
      <c r="C817" s="206"/>
    </row>
    <row r="818" spans="3:3" ht="15.75" customHeight="1" x14ac:dyDescent="0.25">
      <c r="C818" s="206"/>
    </row>
    <row r="819" spans="3:3" ht="15.75" customHeight="1" x14ac:dyDescent="0.25">
      <c r="C819" s="206"/>
    </row>
    <row r="820" spans="3:3" ht="15.75" customHeight="1" x14ac:dyDescent="0.25">
      <c r="C820" s="206"/>
    </row>
    <row r="821" spans="3:3" ht="15.75" customHeight="1" x14ac:dyDescent="0.25">
      <c r="C821" s="206"/>
    </row>
    <row r="822" spans="3:3" ht="15.75" customHeight="1" x14ac:dyDescent="0.25">
      <c r="C822" s="206"/>
    </row>
    <row r="823" spans="3:3" ht="15.75" customHeight="1" x14ac:dyDescent="0.25">
      <c r="C823" s="206"/>
    </row>
    <row r="824" spans="3:3" ht="15.75" customHeight="1" x14ac:dyDescent="0.25">
      <c r="C824" s="206"/>
    </row>
    <row r="825" spans="3:3" ht="15.75" customHeight="1" x14ac:dyDescent="0.25">
      <c r="C825" s="206"/>
    </row>
    <row r="826" spans="3:3" ht="15.75" customHeight="1" x14ac:dyDescent="0.25">
      <c r="C826" s="206"/>
    </row>
    <row r="827" spans="3:3" ht="15.75" customHeight="1" x14ac:dyDescent="0.25">
      <c r="C827" s="206"/>
    </row>
    <row r="828" spans="3:3" ht="15.75" customHeight="1" x14ac:dyDescent="0.25">
      <c r="C828" s="206"/>
    </row>
    <row r="829" spans="3:3" ht="15.75" customHeight="1" x14ac:dyDescent="0.25">
      <c r="C829" s="206"/>
    </row>
    <row r="830" spans="3:3" ht="15.75" customHeight="1" x14ac:dyDescent="0.25">
      <c r="C830" s="206"/>
    </row>
    <row r="831" spans="3:3" ht="15.75" customHeight="1" x14ac:dyDescent="0.25">
      <c r="C831" s="206"/>
    </row>
    <row r="832" spans="3:3" ht="15.75" customHeight="1" x14ac:dyDescent="0.25">
      <c r="C832" s="206"/>
    </row>
    <row r="833" spans="3:3" ht="15.75" customHeight="1" x14ac:dyDescent="0.25">
      <c r="C833" s="206"/>
    </row>
    <row r="834" spans="3:3" ht="15.75" customHeight="1" x14ac:dyDescent="0.25">
      <c r="C834" s="206"/>
    </row>
    <row r="835" spans="3:3" ht="15.75" customHeight="1" x14ac:dyDescent="0.25">
      <c r="C835" s="206"/>
    </row>
    <row r="836" spans="3:3" ht="15.75" customHeight="1" x14ac:dyDescent="0.25">
      <c r="C836" s="206"/>
    </row>
    <row r="837" spans="3:3" ht="15.75" customHeight="1" x14ac:dyDescent="0.25">
      <c r="C837" s="206"/>
    </row>
    <row r="838" spans="3:3" ht="15.75" customHeight="1" x14ac:dyDescent="0.25">
      <c r="C838" s="206"/>
    </row>
    <row r="839" spans="3:3" ht="15.75" customHeight="1" x14ac:dyDescent="0.25">
      <c r="C839" s="206"/>
    </row>
    <row r="840" spans="3:3" ht="15.75" customHeight="1" x14ac:dyDescent="0.25">
      <c r="C840" s="206"/>
    </row>
    <row r="841" spans="3:3" ht="15.75" customHeight="1" x14ac:dyDescent="0.25">
      <c r="C841" s="206"/>
    </row>
    <row r="842" spans="3:3" ht="15.75" customHeight="1" x14ac:dyDescent="0.25">
      <c r="C842" s="206"/>
    </row>
    <row r="843" spans="3:3" ht="15.75" customHeight="1" x14ac:dyDescent="0.25">
      <c r="C843" s="206"/>
    </row>
    <row r="844" spans="3:3" ht="15.75" customHeight="1" x14ac:dyDescent="0.25">
      <c r="C844" s="206"/>
    </row>
    <row r="845" spans="3:3" ht="15.75" customHeight="1" x14ac:dyDescent="0.25">
      <c r="C845" s="206"/>
    </row>
    <row r="846" spans="3:3" ht="15.75" customHeight="1" x14ac:dyDescent="0.25">
      <c r="C846" s="206"/>
    </row>
    <row r="847" spans="3:3" ht="15.75" customHeight="1" x14ac:dyDescent="0.25">
      <c r="C847" s="206"/>
    </row>
    <row r="848" spans="3:3" ht="15.75" customHeight="1" x14ac:dyDescent="0.25">
      <c r="C848" s="206"/>
    </row>
    <row r="849" spans="3:3" ht="15.75" customHeight="1" x14ac:dyDescent="0.25">
      <c r="C849" s="206"/>
    </row>
    <row r="850" spans="3:3" ht="15.75" customHeight="1" x14ac:dyDescent="0.25">
      <c r="C850" s="206"/>
    </row>
    <row r="851" spans="3:3" ht="15.75" customHeight="1" x14ac:dyDescent="0.25">
      <c r="C851" s="206"/>
    </row>
    <row r="852" spans="3:3" ht="15.75" customHeight="1" x14ac:dyDescent="0.25">
      <c r="C852" s="206"/>
    </row>
    <row r="853" spans="3:3" ht="15.75" customHeight="1" x14ac:dyDescent="0.25">
      <c r="C853" s="206"/>
    </row>
    <row r="854" spans="3:3" ht="15.75" customHeight="1" x14ac:dyDescent="0.25">
      <c r="C854" s="206"/>
    </row>
    <row r="855" spans="3:3" ht="15.75" customHeight="1" x14ac:dyDescent="0.25">
      <c r="C855" s="206"/>
    </row>
    <row r="856" spans="3:3" ht="15.75" customHeight="1" x14ac:dyDescent="0.25">
      <c r="C856" s="206"/>
    </row>
    <row r="857" spans="3:3" ht="15.75" customHeight="1" x14ac:dyDescent="0.25">
      <c r="C857" s="206"/>
    </row>
    <row r="858" spans="3:3" ht="15.75" customHeight="1" x14ac:dyDescent="0.25">
      <c r="C858" s="206"/>
    </row>
    <row r="859" spans="3:3" ht="15.75" customHeight="1" x14ac:dyDescent="0.25">
      <c r="C859" s="206"/>
    </row>
    <row r="860" spans="3:3" ht="15.75" customHeight="1" x14ac:dyDescent="0.25">
      <c r="C860" s="206"/>
    </row>
    <row r="861" spans="3:3" ht="15.75" customHeight="1" x14ac:dyDescent="0.25">
      <c r="C861" s="206"/>
    </row>
    <row r="862" spans="3:3" ht="15.75" customHeight="1" x14ac:dyDescent="0.25">
      <c r="C862" s="206"/>
    </row>
    <row r="863" spans="3:3" ht="15.75" customHeight="1" x14ac:dyDescent="0.25">
      <c r="C863" s="206"/>
    </row>
    <row r="864" spans="3:3" ht="15.75" customHeight="1" x14ac:dyDescent="0.25">
      <c r="C864" s="206"/>
    </row>
    <row r="865" spans="3:3" ht="15.75" customHeight="1" x14ac:dyDescent="0.25">
      <c r="C865" s="206"/>
    </row>
    <row r="866" spans="3:3" ht="15.75" customHeight="1" x14ac:dyDescent="0.25">
      <c r="C866" s="206"/>
    </row>
    <row r="867" spans="3:3" ht="15.75" customHeight="1" x14ac:dyDescent="0.25">
      <c r="C867" s="206"/>
    </row>
    <row r="868" spans="3:3" ht="15.75" customHeight="1" x14ac:dyDescent="0.25">
      <c r="C868" s="206"/>
    </row>
    <row r="869" spans="3:3" ht="15.75" customHeight="1" x14ac:dyDescent="0.25">
      <c r="C869" s="206"/>
    </row>
    <row r="870" spans="3:3" ht="15.75" customHeight="1" x14ac:dyDescent="0.25">
      <c r="C870" s="206"/>
    </row>
    <row r="871" spans="3:3" ht="15.75" customHeight="1" x14ac:dyDescent="0.25">
      <c r="C871" s="206"/>
    </row>
    <row r="872" spans="3:3" ht="15.75" customHeight="1" x14ac:dyDescent="0.25">
      <c r="C872" s="206"/>
    </row>
    <row r="873" spans="3:3" ht="15.75" customHeight="1" x14ac:dyDescent="0.25">
      <c r="C873" s="206"/>
    </row>
    <row r="874" spans="3:3" ht="15.75" customHeight="1" x14ac:dyDescent="0.25">
      <c r="C874" s="206"/>
    </row>
    <row r="875" spans="3:3" ht="15.75" customHeight="1" x14ac:dyDescent="0.25">
      <c r="C875" s="206"/>
    </row>
    <row r="876" spans="3:3" ht="15.75" customHeight="1" x14ac:dyDescent="0.25">
      <c r="C876" s="206"/>
    </row>
    <row r="877" spans="3:3" ht="15.75" customHeight="1" x14ac:dyDescent="0.25">
      <c r="C877" s="206"/>
    </row>
    <row r="878" spans="3:3" ht="15.75" customHeight="1" x14ac:dyDescent="0.25">
      <c r="C878" s="206"/>
    </row>
    <row r="879" spans="3:3" ht="15.75" customHeight="1" x14ac:dyDescent="0.25">
      <c r="C879" s="206"/>
    </row>
    <row r="880" spans="3:3" ht="15.75" customHeight="1" x14ac:dyDescent="0.25">
      <c r="C880" s="206"/>
    </row>
    <row r="881" spans="3:3" ht="15.75" customHeight="1" x14ac:dyDescent="0.25">
      <c r="C881" s="206"/>
    </row>
    <row r="882" spans="3:3" ht="15.75" customHeight="1" x14ac:dyDescent="0.25">
      <c r="C882" s="206"/>
    </row>
    <row r="883" spans="3:3" ht="15.75" customHeight="1" x14ac:dyDescent="0.25">
      <c r="C883" s="206"/>
    </row>
    <row r="884" spans="3:3" ht="15.75" customHeight="1" x14ac:dyDescent="0.25">
      <c r="C884" s="206"/>
    </row>
    <row r="885" spans="3:3" ht="15.75" customHeight="1" x14ac:dyDescent="0.25">
      <c r="C885" s="206"/>
    </row>
    <row r="886" spans="3:3" ht="15.75" customHeight="1" x14ac:dyDescent="0.25">
      <c r="C886" s="206"/>
    </row>
    <row r="887" spans="3:3" ht="15.75" customHeight="1" x14ac:dyDescent="0.25">
      <c r="C887" s="206"/>
    </row>
    <row r="888" spans="3:3" ht="15.75" customHeight="1" x14ac:dyDescent="0.25">
      <c r="C888" s="206"/>
    </row>
    <row r="889" spans="3:3" ht="15.75" customHeight="1" x14ac:dyDescent="0.25">
      <c r="C889" s="206"/>
    </row>
    <row r="890" spans="3:3" ht="15.75" customHeight="1" x14ac:dyDescent="0.25">
      <c r="C890" s="206"/>
    </row>
    <row r="891" spans="3:3" ht="15.75" customHeight="1" x14ac:dyDescent="0.25">
      <c r="C891" s="206"/>
    </row>
    <row r="892" spans="3:3" ht="15.75" customHeight="1" x14ac:dyDescent="0.25">
      <c r="C892" s="206"/>
    </row>
    <row r="893" spans="3:3" ht="15.75" customHeight="1" x14ac:dyDescent="0.25">
      <c r="C893" s="206"/>
    </row>
    <row r="894" spans="3:3" ht="15.75" customHeight="1" x14ac:dyDescent="0.25">
      <c r="C894" s="206"/>
    </row>
    <row r="895" spans="3:3" ht="15.75" customHeight="1" x14ac:dyDescent="0.25">
      <c r="C895" s="206"/>
    </row>
    <row r="896" spans="3:3" ht="15.75" customHeight="1" x14ac:dyDescent="0.25">
      <c r="C896" s="206"/>
    </row>
    <row r="897" spans="3:3" ht="15.75" customHeight="1" x14ac:dyDescent="0.25">
      <c r="C897" s="206"/>
    </row>
    <row r="898" spans="3:3" ht="15.75" customHeight="1" x14ac:dyDescent="0.25">
      <c r="C898" s="206"/>
    </row>
    <row r="899" spans="3:3" ht="15.75" customHeight="1" x14ac:dyDescent="0.25">
      <c r="C899" s="206"/>
    </row>
    <row r="900" spans="3:3" ht="15.75" customHeight="1" x14ac:dyDescent="0.25">
      <c r="C900" s="206"/>
    </row>
    <row r="901" spans="3:3" ht="15.75" customHeight="1" x14ac:dyDescent="0.25">
      <c r="C901" s="206"/>
    </row>
    <row r="902" spans="3:3" ht="15.75" customHeight="1" x14ac:dyDescent="0.25">
      <c r="C902" s="206"/>
    </row>
    <row r="903" spans="3:3" ht="15.75" customHeight="1" x14ac:dyDescent="0.25">
      <c r="C903" s="206"/>
    </row>
    <row r="904" spans="3:3" ht="15.75" customHeight="1" x14ac:dyDescent="0.25">
      <c r="C904" s="206"/>
    </row>
    <row r="905" spans="3:3" ht="15.75" customHeight="1" x14ac:dyDescent="0.25">
      <c r="C905" s="206"/>
    </row>
    <row r="906" spans="3:3" ht="15.75" customHeight="1" x14ac:dyDescent="0.25">
      <c r="C906" s="206"/>
    </row>
    <row r="907" spans="3:3" ht="15.75" customHeight="1" x14ac:dyDescent="0.25">
      <c r="C907" s="206"/>
    </row>
    <row r="908" spans="3:3" ht="15.75" customHeight="1" x14ac:dyDescent="0.25">
      <c r="C908" s="206"/>
    </row>
    <row r="909" spans="3:3" ht="15.75" customHeight="1" x14ac:dyDescent="0.25">
      <c r="C909" s="206"/>
    </row>
    <row r="910" spans="3:3" ht="15.75" customHeight="1" x14ac:dyDescent="0.25">
      <c r="C910" s="206"/>
    </row>
    <row r="911" spans="3:3" ht="15.75" customHeight="1" x14ac:dyDescent="0.25">
      <c r="C911" s="206"/>
    </row>
    <row r="912" spans="3:3" ht="15.75" customHeight="1" x14ac:dyDescent="0.25">
      <c r="C912" s="206"/>
    </row>
    <row r="913" spans="3:3" ht="15.75" customHeight="1" x14ac:dyDescent="0.25">
      <c r="C913" s="206"/>
    </row>
    <row r="914" spans="3:3" ht="15.75" customHeight="1" x14ac:dyDescent="0.25">
      <c r="C914" s="206"/>
    </row>
    <row r="915" spans="3:3" ht="15.75" customHeight="1" x14ac:dyDescent="0.25">
      <c r="C915" s="206"/>
    </row>
    <row r="916" spans="3:3" ht="15.75" customHeight="1" x14ac:dyDescent="0.25">
      <c r="C916" s="206"/>
    </row>
    <row r="917" spans="3:3" ht="15.75" customHeight="1" x14ac:dyDescent="0.25">
      <c r="C917" s="206"/>
    </row>
    <row r="918" spans="3:3" ht="15.75" customHeight="1" x14ac:dyDescent="0.25">
      <c r="C918" s="206"/>
    </row>
    <row r="919" spans="3:3" ht="15.75" customHeight="1" x14ac:dyDescent="0.25">
      <c r="C919" s="206"/>
    </row>
    <row r="920" spans="3:3" ht="15.75" customHeight="1" x14ac:dyDescent="0.25">
      <c r="C920" s="206"/>
    </row>
    <row r="921" spans="3:3" ht="15.75" customHeight="1" x14ac:dyDescent="0.25">
      <c r="C921" s="206"/>
    </row>
    <row r="922" spans="3:3" ht="15.75" customHeight="1" x14ac:dyDescent="0.25">
      <c r="C922" s="206"/>
    </row>
    <row r="923" spans="3:3" ht="15.75" customHeight="1" x14ac:dyDescent="0.25">
      <c r="C923" s="206"/>
    </row>
    <row r="924" spans="3:3" ht="15.75" customHeight="1" x14ac:dyDescent="0.25">
      <c r="C924" s="206"/>
    </row>
    <row r="925" spans="3:3" ht="15.75" customHeight="1" x14ac:dyDescent="0.25">
      <c r="C925" s="206"/>
    </row>
    <row r="926" spans="3:3" ht="15.75" customHeight="1" x14ac:dyDescent="0.25">
      <c r="C926" s="206"/>
    </row>
    <row r="927" spans="3:3" ht="15.75" customHeight="1" x14ac:dyDescent="0.25">
      <c r="C927" s="206"/>
    </row>
    <row r="928" spans="3:3" ht="15.75" customHeight="1" x14ac:dyDescent="0.25">
      <c r="C928" s="206"/>
    </row>
    <row r="929" spans="3:3" ht="15.75" customHeight="1" x14ac:dyDescent="0.25">
      <c r="C929" s="206"/>
    </row>
    <row r="930" spans="3:3" ht="15.75" customHeight="1" x14ac:dyDescent="0.25">
      <c r="C930" s="206"/>
    </row>
    <row r="931" spans="3:3" ht="15.75" customHeight="1" x14ac:dyDescent="0.25">
      <c r="C931" s="206"/>
    </row>
    <row r="932" spans="3:3" ht="15.75" customHeight="1" x14ac:dyDescent="0.25">
      <c r="C932" s="206"/>
    </row>
    <row r="933" spans="3:3" ht="15.75" customHeight="1" x14ac:dyDescent="0.25">
      <c r="C933" s="206"/>
    </row>
    <row r="934" spans="3:3" ht="15.75" customHeight="1" x14ac:dyDescent="0.25">
      <c r="C934" s="206"/>
    </row>
    <row r="935" spans="3:3" ht="15.75" customHeight="1" x14ac:dyDescent="0.25">
      <c r="C935" s="206"/>
    </row>
    <row r="936" spans="3:3" ht="15.75" customHeight="1" x14ac:dyDescent="0.25">
      <c r="C936" s="206"/>
    </row>
    <row r="937" spans="3:3" ht="15.75" customHeight="1" x14ac:dyDescent="0.25">
      <c r="C937" s="206"/>
    </row>
    <row r="938" spans="3:3" ht="15.75" customHeight="1" x14ac:dyDescent="0.25">
      <c r="C938" s="206"/>
    </row>
    <row r="939" spans="3:3" ht="15.75" customHeight="1" x14ac:dyDescent="0.25">
      <c r="C939" s="206"/>
    </row>
    <row r="940" spans="3:3" ht="15.75" customHeight="1" x14ac:dyDescent="0.25">
      <c r="C940" s="206"/>
    </row>
    <row r="941" spans="3:3" ht="15.75" customHeight="1" x14ac:dyDescent="0.25">
      <c r="C941" s="206"/>
    </row>
    <row r="942" spans="3:3" ht="15.75" customHeight="1" x14ac:dyDescent="0.25">
      <c r="C942" s="206"/>
    </row>
    <row r="943" spans="3:3" ht="15.75" customHeight="1" x14ac:dyDescent="0.25">
      <c r="C943" s="206"/>
    </row>
    <row r="944" spans="3:3" ht="15.75" customHeight="1" x14ac:dyDescent="0.25">
      <c r="C944" s="206"/>
    </row>
    <row r="945" spans="3:3" ht="15.75" customHeight="1" x14ac:dyDescent="0.25">
      <c r="C945" s="206"/>
    </row>
    <row r="946" spans="3:3" ht="15.75" customHeight="1" x14ac:dyDescent="0.25">
      <c r="C946" s="206"/>
    </row>
    <row r="947" spans="3:3" ht="15.75" customHeight="1" x14ac:dyDescent="0.25">
      <c r="C947" s="206"/>
    </row>
    <row r="948" spans="3:3" ht="15.75" customHeight="1" x14ac:dyDescent="0.25">
      <c r="C948" s="206"/>
    </row>
    <row r="949" spans="3:3" ht="15.75" customHeight="1" x14ac:dyDescent="0.25">
      <c r="C949" s="206"/>
    </row>
    <row r="950" spans="3:3" ht="15.75" customHeight="1" x14ac:dyDescent="0.25">
      <c r="C950" s="206"/>
    </row>
    <row r="951" spans="3:3" ht="15.75" customHeight="1" x14ac:dyDescent="0.25">
      <c r="C951" s="206"/>
    </row>
    <row r="952" spans="3:3" ht="15.75" customHeight="1" x14ac:dyDescent="0.25">
      <c r="C952" s="206"/>
    </row>
    <row r="953" spans="3:3" ht="15.75" customHeight="1" x14ac:dyDescent="0.25">
      <c r="C953" s="206"/>
    </row>
    <row r="954" spans="3:3" ht="15.75" customHeight="1" x14ac:dyDescent="0.25">
      <c r="C954" s="206"/>
    </row>
    <row r="955" spans="3:3" ht="15.75" customHeight="1" x14ac:dyDescent="0.25">
      <c r="C955" s="206"/>
    </row>
    <row r="956" spans="3:3" ht="15.75" customHeight="1" x14ac:dyDescent="0.25">
      <c r="C956" s="206"/>
    </row>
    <row r="957" spans="3:3" ht="15.75" customHeight="1" x14ac:dyDescent="0.25">
      <c r="C957" s="206"/>
    </row>
    <row r="958" spans="3:3" ht="15.75" customHeight="1" x14ac:dyDescent="0.25">
      <c r="C958" s="206"/>
    </row>
    <row r="959" spans="3:3" ht="15.75" customHeight="1" x14ac:dyDescent="0.25">
      <c r="C959" s="206"/>
    </row>
    <row r="960" spans="3:3" ht="15.75" customHeight="1" x14ac:dyDescent="0.25">
      <c r="C960" s="206"/>
    </row>
    <row r="961" spans="3:3" ht="15.75" customHeight="1" x14ac:dyDescent="0.25">
      <c r="C961" s="206"/>
    </row>
    <row r="962" spans="3:3" ht="15.75" customHeight="1" x14ac:dyDescent="0.25">
      <c r="C962" s="206"/>
    </row>
    <row r="963" spans="3:3" ht="15.75" customHeight="1" x14ac:dyDescent="0.25">
      <c r="C963" s="206"/>
    </row>
    <row r="964" spans="3:3" ht="15.75" customHeight="1" x14ac:dyDescent="0.25">
      <c r="C964" s="206"/>
    </row>
    <row r="965" spans="3:3" ht="15.75" customHeight="1" x14ac:dyDescent="0.25">
      <c r="C965" s="206"/>
    </row>
    <row r="966" spans="3:3" ht="15.75" customHeight="1" x14ac:dyDescent="0.25">
      <c r="C966" s="206"/>
    </row>
    <row r="967" spans="3:3" ht="15.75" customHeight="1" x14ac:dyDescent="0.25">
      <c r="C967" s="206"/>
    </row>
    <row r="968" spans="3:3" ht="15.75" customHeight="1" x14ac:dyDescent="0.25">
      <c r="C968" s="206"/>
    </row>
    <row r="969" spans="3:3" ht="15.75" customHeight="1" x14ac:dyDescent="0.25">
      <c r="C969" s="206"/>
    </row>
    <row r="970" spans="3:3" ht="15.75" customHeight="1" x14ac:dyDescent="0.25">
      <c r="C970" s="206"/>
    </row>
    <row r="971" spans="3:3" ht="15.75" customHeight="1" x14ac:dyDescent="0.25">
      <c r="C971" s="206"/>
    </row>
    <row r="972" spans="3:3" ht="15.75" customHeight="1" x14ac:dyDescent="0.25">
      <c r="C972" s="206"/>
    </row>
    <row r="973" spans="3:3" ht="15.75" customHeight="1" x14ac:dyDescent="0.25">
      <c r="C973" s="206"/>
    </row>
    <row r="974" spans="3:3" ht="15.75" customHeight="1" x14ac:dyDescent="0.25">
      <c r="C974" s="206"/>
    </row>
    <row r="975" spans="3:3" ht="15.75" customHeight="1" x14ac:dyDescent="0.25">
      <c r="C975" s="206"/>
    </row>
    <row r="976" spans="3:3" ht="15.75" customHeight="1" x14ac:dyDescent="0.25">
      <c r="C976" s="206"/>
    </row>
    <row r="977" spans="3:3" ht="15.75" customHeight="1" x14ac:dyDescent="0.25">
      <c r="C977" s="206"/>
    </row>
    <row r="978" spans="3:3" ht="15.75" customHeight="1" x14ac:dyDescent="0.25">
      <c r="C978" s="206"/>
    </row>
    <row r="979" spans="3:3" ht="15.75" customHeight="1" x14ac:dyDescent="0.25">
      <c r="C979" s="206"/>
    </row>
    <row r="980" spans="3:3" ht="15.75" customHeight="1" x14ac:dyDescent="0.25">
      <c r="C980" s="206"/>
    </row>
    <row r="981" spans="3:3" ht="15.75" customHeight="1" x14ac:dyDescent="0.25">
      <c r="C981" s="206"/>
    </row>
    <row r="982" spans="3:3" ht="15.75" customHeight="1" x14ac:dyDescent="0.25">
      <c r="C982" s="206"/>
    </row>
    <row r="983" spans="3:3" ht="15.75" customHeight="1" x14ac:dyDescent="0.25">
      <c r="C983" s="206"/>
    </row>
    <row r="984" spans="3:3" ht="15.75" customHeight="1" x14ac:dyDescent="0.25">
      <c r="C984" s="206"/>
    </row>
    <row r="985" spans="3:3" ht="15.75" customHeight="1" x14ac:dyDescent="0.25">
      <c r="C985" s="206"/>
    </row>
    <row r="986" spans="3:3" ht="15.75" customHeight="1" x14ac:dyDescent="0.25">
      <c r="C986" s="206"/>
    </row>
    <row r="987" spans="3:3" ht="15.75" customHeight="1" x14ac:dyDescent="0.25">
      <c r="C987" s="206"/>
    </row>
    <row r="988" spans="3:3" ht="15.75" customHeight="1" x14ac:dyDescent="0.25">
      <c r="C988" s="206"/>
    </row>
    <row r="989" spans="3:3" ht="15.75" customHeight="1" x14ac:dyDescent="0.25">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66" zoomScaleNormal="100" workbookViewId="0">
      <selection activeCell="A2" sqref="A2:D2"/>
    </sheetView>
  </sheetViews>
  <sheetFormatPr defaultColWidth="14.44140625" defaultRowHeight="15" customHeight="1" x14ac:dyDescent="0.25"/>
  <cols>
    <col min="1" max="1" width="4.44140625" style="48" customWidth="1"/>
    <col min="2" max="2" width="9.33203125" style="48" customWidth="1"/>
    <col min="3" max="3" width="110.6640625" style="48" customWidth="1"/>
    <col min="4" max="4" width="2.5546875" style="48" hidden="1" customWidth="1"/>
    <col min="5" max="5" width="3.88671875" style="48" hidden="1" customWidth="1"/>
    <col min="6" max="6" width="1.88671875" style="48" hidden="1" customWidth="1"/>
    <col min="7" max="7" width="5.88671875" style="48" hidden="1" customWidth="1"/>
    <col min="8" max="8" width="2.88671875" style="48" hidden="1" customWidth="1"/>
    <col min="9" max="9" width="9.109375" style="48" hidden="1" customWidth="1"/>
    <col min="10" max="10" width="26.88671875" style="48" hidden="1" customWidth="1"/>
    <col min="11" max="11" width="8.6640625" style="48" hidden="1" customWidth="1"/>
    <col min="12" max="14" width="2.88671875" style="48" hidden="1" customWidth="1"/>
    <col min="15" max="15" width="5.33203125" style="48" hidden="1" customWidth="1"/>
    <col min="16" max="16" width="15.6640625" style="48" customWidth="1"/>
    <col min="17" max="21" width="14.44140625" style="48" customWidth="1"/>
    <col min="22" max="16384" width="14.44140625" style="48"/>
  </cols>
  <sheetData>
    <row r="1" spans="1:16" ht="12.75" hidden="1" customHeight="1" x14ac:dyDescent="0.25">
      <c r="A1" s="370" t="s">
        <v>2860</v>
      </c>
      <c r="B1" s="365"/>
      <c r="C1" s="365"/>
      <c r="D1" s="365"/>
      <c r="E1" s="71" t="s">
        <v>3002</v>
      </c>
      <c r="F1" s="71"/>
      <c r="G1" s="71"/>
      <c r="H1" s="71"/>
      <c r="I1" s="71"/>
      <c r="J1" s="71"/>
      <c r="K1" s="71"/>
      <c r="L1" s="71"/>
      <c r="M1" s="71"/>
      <c r="N1" s="71"/>
      <c r="O1" s="71"/>
      <c r="P1" s="71"/>
    </row>
    <row r="2" spans="1:16" ht="37.5" customHeight="1" x14ac:dyDescent="0.25">
      <c r="A2" s="370" t="s">
        <v>3003</v>
      </c>
      <c r="B2" s="365"/>
      <c r="C2" s="365"/>
      <c r="D2" s="365"/>
    </row>
    <row r="3" spans="1:16" ht="29.25" customHeight="1" x14ac:dyDescent="0.25">
      <c r="A3" s="125" t="s">
        <v>3004</v>
      </c>
      <c r="B3" s="126" t="s">
        <v>3005</v>
      </c>
      <c r="C3" s="127" t="s">
        <v>3006</v>
      </c>
      <c r="D3" s="123"/>
      <c r="E3" s="124">
        <f>E4+E14+E20+E277+E311+E314+E316</f>
        <v>0</v>
      </c>
      <c r="F3" s="124">
        <f>F4+F14+F20+F277+F311+F314+F316</f>
        <v>3</v>
      </c>
      <c r="G3" s="124">
        <f>IF(RefStr!C12&lt;&gt;"",INT(VALUE(MID(RefStr!C12,1,4))),0)</f>
        <v>2023</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29365</v>
      </c>
      <c r="P3" s="71"/>
    </row>
    <row r="4" spans="1:16" ht="19.5" customHeight="1" x14ac:dyDescent="0.25">
      <c r="A4" s="371" t="s">
        <v>3007</v>
      </c>
      <c r="B4" s="372"/>
      <c r="C4" s="373"/>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5">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5">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5">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5">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5">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5">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5">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5">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5">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5">
      <c r="A14" s="374" t="s">
        <v>3020</v>
      </c>
      <c r="B14" s="368"/>
      <c r="C14" s="369"/>
      <c r="D14" s="123"/>
      <c r="E14" s="71">
        <f>SUM(E15:E19)</f>
        <v>0</v>
      </c>
      <c r="F14" s="71">
        <f>SUM(F15:F19)</f>
        <v>0</v>
      </c>
      <c r="G14" s="71"/>
      <c r="H14" s="71"/>
      <c r="I14" s="71"/>
      <c r="J14" s="71"/>
      <c r="K14" s="71"/>
      <c r="L14" s="71"/>
      <c r="M14" s="71"/>
      <c r="N14" s="71"/>
      <c r="O14" s="71"/>
      <c r="P14" s="71"/>
    </row>
    <row r="15" spans="1:16" ht="57" customHeight="1" x14ac:dyDescent="0.25">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5">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5">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5">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5">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5">
      <c r="A20" s="367" t="s">
        <v>3026</v>
      </c>
      <c r="B20" s="368"/>
      <c r="C20" s="369"/>
      <c r="D20" s="123"/>
      <c r="E20" s="71">
        <f>SUM(E21:E276)</f>
        <v>0</v>
      </c>
      <c r="F20" s="71">
        <f>SUM(F21:F276)</f>
        <v>3</v>
      </c>
      <c r="G20" s="71"/>
      <c r="H20" s="71"/>
      <c r="I20" s="71"/>
      <c r="J20" s="71"/>
      <c r="K20" s="71"/>
      <c r="L20" s="71"/>
      <c r="M20" s="71"/>
      <c r="N20" s="71"/>
      <c r="O20" s="71"/>
      <c r="P20" s="71"/>
    </row>
    <row r="21" spans="1:16" ht="20.399999999999999" x14ac:dyDescent="0.25">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5">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5">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5">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5">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5">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5">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5">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5">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5">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5">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5">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5">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5">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5">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5">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5">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5">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5">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5">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5">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5">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5">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5">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5">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5">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5">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5">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5">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5">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5">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5">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5">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5">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5">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5">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5">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5">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5">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5">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5">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5">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5">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5">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5">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5">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5">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5">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5">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5">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5">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5">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5">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5">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5">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5">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5">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5">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5">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5">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5">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5">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5">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5">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5">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5">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5">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5">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5">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5">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5">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5">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5">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5">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5">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5">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5">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5">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5">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5">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5">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5">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5">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5">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5">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5">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5">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5">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5">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5">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5">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5">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5">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5">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5">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5">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5">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5">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5">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5">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5">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5">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5">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5">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5">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5">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5">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5">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5">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5">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5">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5">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5">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5">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5">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5">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5">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5">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5">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5">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5">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5">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5">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5">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5">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5">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5">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5">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5">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5">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5">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5">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5">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5">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5">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5">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5">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5">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5">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5">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5">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5">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5">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5">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5">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5">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5">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5">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5">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5">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5">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5">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5">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5">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5">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5">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5">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5">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5">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5">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5">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5">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5">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5">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5">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5">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5">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5">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5">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5">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5">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5">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5">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5">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5">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5">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5">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5">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5">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5">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5">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5">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5">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5">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5">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5">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5">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5">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5">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5">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5">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5">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5">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5">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5">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5">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5">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0</v>
      </c>
      <c r="N217" s="71"/>
      <c r="O217" s="71"/>
      <c r="P217" s="71"/>
    </row>
    <row r="218" spans="1:16" ht="30" customHeight="1" x14ac:dyDescent="0.25">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5">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5">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0</v>
      </c>
      <c r="M220" s="71">
        <f>IF(AND('PR-RAS'!E184&gt;0,SUM('PR-RAS'!E721:E723)=0),1,0)</f>
        <v>1</v>
      </c>
      <c r="N220" s="71"/>
      <c r="O220" s="71"/>
      <c r="P220" s="71"/>
    </row>
    <row r="221" spans="1:16" ht="30" customHeight="1" x14ac:dyDescent="0.25">
      <c r="A221" s="133">
        <v>183</v>
      </c>
      <c r="B221" s="134" t="str">
        <f t="shared" si="18"/>
        <v>O.K.</v>
      </c>
      <c r="C221" s="118" t="s">
        <v>3227</v>
      </c>
      <c r="D221" s="123"/>
      <c r="E221" s="71">
        <f t="shared" si="19"/>
        <v>0</v>
      </c>
      <c r="F221" s="71">
        <f t="shared" si="20"/>
        <v>0</v>
      </c>
      <c r="G221" s="71"/>
      <c r="H221" s="71"/>
      <c r="I221" s="71"/>
      <c r="J221" s="71"/>
      <c r="K221" s="71"/>
      <c r="L221" s="71">
        <f>IF(AND('PR-RAS'!D186&gt;0,'PR-RAS'!D724=0),1,0)</f>
        <v>0</v>
      </c>
      <c r="M221" s="71">
        <f>IF(AND('PR-RAS'!E186&gt;0,'PR-RAS'!E724=0),1,0)</f>
        <v>0</v>
      </c>
      <c r="N221" s="71"/>
      <c r="O221" s="71"/>
      <c r="P221" s="71"/>
    </row>
    <row r="222" spans="1:16" ht="30" customHeight="1" x14ac:dyDescent="0.25">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5">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5">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5">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5">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5">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5">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5">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5">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5">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5">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5">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5">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5">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5">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5">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5">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5">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5">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5">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5">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5">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5">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5">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5">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5">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5">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5">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5">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5">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5">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5">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5">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5">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5">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5">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5">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5">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5">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5">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5">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5">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5">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5">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5">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5">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5">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5">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5">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5">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5">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5">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5">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5">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5">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5">
      <c r="A277" s="367" t="s">
        <v>32</v>
      </c>
      <c r="B277" s="368"/>
      <c r="C277" s="369"/>
      <c r="D277" s="123"/>
      <c r="E277" s="71">
        <f>SUM(E278:E310)</f>
        <v>0</v>
      </c>
      <c r="F277" s="71">
        <f>SUM(F278:F310)</f>
        <v>0</v>
      </c>
      <c r="G277" s="71"/>
      <c r="H277" s="71"/>
      <c r="I277" s="71"/>
      <c r="J277" s="71"/>
      <c r="K277" s="71"/>
      <c r="L277" s="71"/>
      <c r="M277" s="71"/>
      <c r="N277" s="71"/>
      <c r="O277" s="71"/>
      <c r="P277" s="71"/>
    </row>
    <row r="278" spans="1:17" ht="20.25" customHeight="1" x14ac:dyDescent="0.25">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5">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5">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5">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5">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5">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5">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5">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5">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5">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5">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5">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5">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5">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5">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5">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5">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5">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5">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5">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5">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5">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5">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5">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5">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5">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5">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5">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5">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5">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5">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5">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5">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5">
      <c r="A311" s="367" t="s">
        <v>37</v>
      </c>
      <c r="B311" s="368"/>
      <c r="C311" s="369"/>
      <c r="D311" s="123"/>
      <c r="E311" s="71">
        <f>SUM(E312:E313)</f>
        <v>0</v>
      </c>
      <c r="F311" s="71">
        <f>SUM(F312:F313)</f>
        <v>0</v>
      </c>
      <c r="G311" s="71"/>
      <c r="H311" s="71"/>
      <c r="I311" s="71"/>
      <c r="J311" s="71"/>
      <c r="K311" s="71"/>
      <c r="L311" s="71"/>
      <c r="M311" s="71"/>
      <c r="N311" s="71"/>
      <c r="O311" s="71"/>
      <c r="P311" s="71"/>
    </row>
    <row r="312" spans="1:16" ht="30" customHeight="1" x14ac:dyDescent="0.25">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5">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5">
      <c r="A314" s="367" t="s">
        <v>36</v>
      </c>
      <c r="B314" s="368"/>
      <c r="C314" s="369"/>
      <c r="D314" s="123"/>
      <c r="E314" s="71">
        <f>SUM(E315:E315)</f>
        <v>0</v>
      </c>
      <c r="F314" s="71">
        <f>SUM(F315:F315)</f>
        <v>0</v>
      </c>
      <c r="G314" s="71"/>
      <c r="H314" s="71"/>
      <c r="I314" s="71"/>
      <c r="J314" s="71"/>
      <c r="K314" s="71"/>
      <c r="L314" s="71"/>
      <c r="M314" s="71"/>
      <c r="N314" s="71"/>
      <c r="O314" s="71"/>
      <c r="P314" s="71"/>
    </row>
    <row r="315" spans="1:16" ht="30" customHeight="1" x14ac:dyDescent="0.25">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5">
      <c r="A316" s="367" t="s">
        <v>3317</v>
      </c>
      <c r="B316" s="368"/>
      <c r="C316" s="369"/>
      <c r="D316" s="123"/>
      <c r="E316" s="71">
        <f t="shared" ref="E316:F316" si="37">SUM(E317)</f>
        <v>0</v>
      </c>
      <c r="F316" s="71">
        <f t="shared" si="37"/>
        <v>0</v>
      </c>
      <c r="G316" s="71"/>
      <c r="H316" s="71"/>
      <c r="I316" s="71"/>
      <c r="J316" s="71"/>
      <c r="K316" s="71"/>
      <c r="L316" s="71"/>
      <c r="M316" s="71"/>
      <c r="N316" s="71"/>
      <c r="O316" s="71"/>
      <c r="P316" s="71"/>
    </row>
    <row r="317" spans="1:16" ht="30" customHeight="1" x14ac:dyDescent="0.25">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3.2" x14ac:dyDescent="0.25">
      <c r="A318" s="121"/>
      <c r="B318" s="122"/>
      <c r="C318" s="83"/>
      <c r="D318" s="123"/>
      <c r="E318" s="71"/>
      <c r="F318" s="71"/>
      <c r="G318" s="71"/>
      <c r="H318" s="71"/>
      <c r="I318" s="71"/>
      <c r="J318" s="71"/>
      <c r="K318" s="71"/>
      <c r="L318" s="71"/>
      <c r="M318" s="71"/>
      <c r="N318" s="71"/>
      <c r="O318" s="71"/>
      <c r="P318" s="71"/>
    </row>
    <row r="319" spans="1:16" ht="13.2" x14ac:dyDescent="0.25">
      <c r="A319" s="121"/>
      <c r="B319" s="122"/>
      <c r="C319" s="83"/>
      <c r="D319" s="123"/>
      <c r="E319" s="71"/>
      <c r="F319" s="71"/>
      <c r="G319" s="71"/>
      <c r="H319" s="71"/>
      <c r="I319" s="71"/>
      <c r="J319" s="71"/>
      <c r="K319" s="71"/>
      <c r="L319" s="71"/>
      <c r="M319" s="71"/>
      <c r="N319" s="71"/>
      <c r="O319" s="71"/>
      <c r="P319" s="71"/>
    </row>
    <row r="320" spans="1:16" ht="11.25" customHeight="1" x14ac:dyDescent="0.25">
      <c r="A320" s="121"/>
      <c r="B320" s="122"/>
      <c r="C320" s="83"/>
      <c r="D320" s="123"/>
      <c r="E320" s="71"/>
      <c r="F320" s="71"/>
      <c r="G320" s="71"/>
      <c r="H320" s="71"/>
      <c r="I320" s="71"/>
      <c r="J320" s="71"/>
      <c r="K320" s="71"/>
      <c r="L320" s="71"/>
      <c r="M320" s="71"/>
      <c r="N320" s="71"/>
      <c r="O320" s="71"/>
      <c r="P320" s="71"/>
    </row>
    <row r="321" spans="1:16" ht="11.25" customHeight="1" x14ac:dyDescent="0.25">
      <c r="A321" s="121"/>
      <c r="B321" s="122"/>
      <c r="C321" s="83"/>
      <c r="D321" s="123"/>
      <c r="E321" s="71"/>
      <c r="F321" s="71"/>
      <c r="G321" s="71"/>
      <c r="H321" s="71"/>
      <c r="I321" s="71"/>
      <c r="J321" s="71"/>
      <c r="K321" s="71"/>
      <c r="L321" s="71"/>
      <c r="M321" s="71"/>
      <c r="N321" s="71"/>
      <c r="O321" s="71"/>
      <c r="P321" s="71"/>
    </row>
    <row r="322" spans="1:16" ht="11.25" customHeight="1" x14ac:dyDescent="0.25">
      <c r="A322" s="121"/>
      <c r="B322" s="122"/>
      <c r="C322" s="83"/>
      <c r="D322" s="123"/>
      <c r="E322" s="71"/>
      <c r="F322" s="71"/>
      <c r="G322" s="71"/>
      <c r="H322" s="71"/>
      <c r="I322" s="71"/>
      <c r="J322" s="71"/>
      <c r="K322" s="71"/>
      <c r="L322" s="71"/>
      <c r="M322" s="71"/>
      <c r="N322" s="71"/>
      <c r="O322" s="71"/>
      <c r="P322" s="71"/>
    </row>
    <row r="323" spans="1:16" ht="11.25" customHeight="1" x14ac:dyDescent="0.25">
      <c r="A323" s="121"/>
      <c r="B323" s="122"/>
      <c r="C323" s="83"/>
      <c r="D323" s="123"/>
      <c r="E323" s="71"/>
      <c r="F323" s="71"/>
      <c r="G323" s="71"/>
      <c r="H323" s="71"/>
      <c r="I323" s="71"/>
      <c r="J323" s="71"/>
      <c r="K323" s="71"/>
      <c r="L323" s="71"/>
      <c r="M323" s="71"/>
      <c r="N323" s="71"/>
      <c r="O323" s="71"/>
      <c r="P323" s="71"/>
    </row>
    <row r="324" spans="1:16" ht="11.25" customHeight="1" x14ac:dyDescent="0.25">
      <c r="A324" s="121"/>
      <c r="B324" s="122"/>
      <c r="C324" s="83"/>
      <c r="D324" s="123"/>
      <c r="E324" s="71"/>
      <c r="F324" s="71"/>
      <c r="G324" s="71"/>
      <c r="H324" s="71"/>
      <c r="I324" s="71"/>
      <c r="J324" s="71"/>
      <c r="K324" s="71"/>
      <c r="L324" s="71"/>
      <c r="M324" s="71"/>
      <c r="N324" s="71"/>
      <c r="O324" s="71"/>
      <c r="P324" s="71"/>
    </row>
    <row r="325" spans="1:16" ht="11.25" customHeight="1" x14ac:dyDescent="0.25">
      <c r="A325" s="121"/>
      <c r="B325" s="122"/>
      <c r="C325" s="83"/>
      <c r="D325" s="123"/>
      <c r="E325" s="71"/>
      <c r="F325" s="71"/>
      <c r="G325" s="71"/>
      <c r="H325" s="71"/>
      <c r="I325" s="71"/>
      <c r="J325" s="71"/>
      <c r="K325" s="71"/>
      <c r="L325" s="71"/>
      <c r="M325" s="71"/>
      <c r="N325" s="71"/>
      <c r="O325" s="71"/>
      <c r="P325" s="71"/>
    </row>
    <row r="326" spans="1:16" ht="11.25" customHeight="1" x14ac:dyDescent="0.25">
      <c r="A326" s="121"/>
      <c r="B326" s="122"/>
      <c r="C326" s="83"/>
      <c r="D326" s="123"/>
      <c r="E326" s="71"/>
      <c r="F326" s="71"/>
      <c r="G326" s="71"/>
      <c r="H326" s="71"/>
      <c r="I326" s="71"/>
      <c r="J326" s="71"/>
      <c r="K326" s="71"/>
      <c r="L326" s="71"/>
      <c r="M326" s="71"/>
      <c r="N326" s="71"/>
      <c r="O326" s="71"/>
      <c r="P326" s="71"/>
    </row>
    <row r="327" spans="1:16" ht="11.25" customHeight="1" x14ac:dyDescent="0.25">
      <c r="A327" s="121"/>
      <c r="B327" s="122"/>
      <c r="C327" s="83"/>
      <c r="D327" s="123"/>
      <c r="E327" s="71"/>
      <c r="F327" s="71"/>
      <c r="G327" s="71"/>
      <c r="H327" s="71"/>
      <c r="I327" s="71"/>
      <c r="J327" s="71"/>
      <c r="K327" s="71"/>
      <c r="L327" s="71"/>
      <c r="M327" s="71"/>
      <c r="N327" s="71"/>
      <c r="O327" s="71"/>
      <c r="P327" s="71"/>
    </row>
    <row r="328" spans="1:16" ht="11.25" customHeight="1" x14ac:dyDescent="0.25">
      <c r="A328" s="121"/>
      <c r="B328" s="122"/>
      <c r="C328" s="83"/>
      <c r="D328" s="123"/>
      <c r="E328" s="71"/>
      <c r="F328" s="71"/>
      <c r="G328" s="71"/>
      <c r="H328" s="71"/>
      <c r="I328" s="71"/>
      <c r="J328" s="71"/>
      <c r="K328" s="71"/>
      <c r="L328" s="71"/>
      <c r="M328" s="71"/>
      <c r="N328" s="71"/>
      <c r="O328" s="71"/>
      <c r="P328" s="71"/>
    </row>
    <row r="329" spans="1:16" ht="11.25" customHeight="1" x14ac:dyDescent="0.25">
      <c r="A329" s="121"/>
      <c r="B329" s="122"/>
      <c r="C329" s="83"/>
      <c r="D329" s="123"/>
      <c r="E329" s="71"/>
      <c r="F329" s="71"/>
      <c r="G329" s="71"/>
      <c r="H329" s="71"/>
      <c r="I329" s="71"/>
      <c r="J329" s="71"/>
      <c r="K329" s="71"/>
      <c r="L329" s="71"/>
      <c r="M329" s="71"/>
      <c r="N329" s="71"/>
      <c r="O329" s="71"/>
      <c r="P329" s="71"/>
    </row>
    <row r="330" spans="1:16" ht="11.25" customHeight="1" x14ac:dyDescent="0.25">
      <c r="A330" s="121"/>
      <c r="B330" s="122"/>
      <c r="C330" s="83"/>
      <c r="D330" s="123"/>
      <c r="E330" s="71"/>
      <c r="F330" s="71"/>
      <c r="G330" s="71"/>
      <c r="H330" s="71"/>
      <c r="I330" s="71"/>
      <c r="J330" s="71"/>
      <c r="K330" s="71"/>
      <c r="L330" s="71"/>
      <c r="M330" s="71"/>
      <c r="N330" s="71"/>
      <c r="O330" s="71"/>
      <c r="P330" s="71"/>
    </row>
    <row r="331" spans="1:16" ht="11.25" customHeight="1" x14ac:dyDescent="0.25">
      <c r="A331" s="121"/>
      <c r="B331" s="122"/>
      <c r="C331" s="83"/>
      <c r="D331" s="123"/>
      <c r="E331" s="71"/>
      <c r="F331" s="71"/>
      <c r="G331" s="71"/>
      <c r="H331" s="71"/>
      <c r="I331" s="71"/>
      <c r="J331" s="71"/>
      <c r="K331" s="71"/>
      <c r="L331" s="71"/>
      <c r="M331" s="71"/>
      <c r="N331" s="71"/>
      <c r="O331" s="71"/>
      <c r="P331" s="71"/>
    </row>
    <row r="332" spans="1:16" ht="11.25" customHeight="1" x14ac:dyDescent="0.25">
      <c r="A332" s="121"/>
      <c r="B332" s="122"/>
      <c r="C332" s="83"/>
      <c r="D332" s="123"/>
      <c r="E332" s="71"/>
      <c r="F332" s="71"/>
      <c r="G332" s="71"/>
      <c r="H332" s="71"/>
      <c r="I332" s="71"/>
      <c r="J332" s="71"/>
      <c r="K332" s="71"/>
      <c r="L332" s="71"/>
      <c r="M332" s="71"/>
      <c r="N332" s="71"/>
      <c r="O332" s="71"/>
      <c r="P332" s="71"/>
    </row>
    <row r="333" spans="1:16" ht="11.25" customHeight="1" x14ac:dyDescent="0.25">
      <c r="A333" s="121"/>
      <c r="B333" s="122"/>
      <c r="C333" s="83"/>
      <c r="D333" s="123"/>
      <c r="E333" s="71"/>
      <c r="F333" s="71"/>
      <c r="G333" s="71"/>
      <c r="H333" s="71"/>
      <c r="I333" s="71"/>
      <c r="J333" s="71"/>
      <c r="K333" s="71"/>
      <c r="L333" s="71"/>
      <c r="M333" s="71"/>
      <c r="N333" s="71"/>
      <c r="O333" s="71"/>
      <c r="P333" s="71"/>
    </row>
    <row r="334" spans="1:16" ht="11.25" customHeight="1" x14ac:dyDescent="0.25">
      <c r="A334" s="121"/>
      <c r="B334" s="122"/>
      <c r="C334" s="83"/>
      <c r="D334" s="123"/>
      <c r="E334" s="71"/>
      <c r="F334" s="71"/>
      <c r="G334" s="71"/>
      <c r="H334" s="71"/>
      <c r="I334" s="71"/>
      <c r="J334" s="71"/>
      <c r="K334" s="71"/>
      <c r="L334" s="71"/>
      <c r="M334" s="71"/>
      <c r="N334" s="71"/>
      <c r="O334" s="71"/>
      <c r="P334" s="71"/>
    </row>
    <row r="335" spans="1:16" ht="11.25" customHeight="1" x14ac:dyDescent="0.25">
      <c r="A335" s="121"/>
      <c r="B335" s="122"/>
      <c r="C335" s="83"/>
      <c r="D335" s="123"/>
      <c r="E335" s="71"/>
      <c r="F335" s="71"/>
      <c r="G335" s="71"/>
      <c r="H335" s="71"/>
      <c r="I335" s="71"/>
      <c r="J335" s="71"/>
      <c r="K335" s="71"/>
      <c r="L335" s="71"/>
      <c r="M335" s="71"/>
      <c r="N335" s="71"/>
      <c r="O335" s="71"/>
      <c r="P335" s="71"/>
    </row>
    <row r="336" spans="1:16" ht="11.25" customHeight="1" x14ac:dyDescent="0.25">
      <c r="A336" s="121"/>
      <c r="B336" s="122"/>
      <c r="C336" s="83"/>
      <c r="D336" s="123"/>
      <c r="E336" s="71"/>
      <c r="F336" s="71"/>
      <c r="G336" s="71"/>
      <c r="H336" s="71"/>
      <c r="I336" s="71"/>
      <c r="J336" s="71"/>
      <c r="K336" s="71"/>
      <c r="L336" s="71"/>
      <c r="M336" s="71"/>
      <c r="N336" s="71"/>
      <c r="O336" s="71"/>
      <c r="P336" s="71"/>
    </row>
    <row r="337" spans="1:16" ht="11.25" customHeight="1" x14ac:dyDescent="0.25">
      <c r="A337" s="121"/>
      <c r="B337" s="122"/>
      <c r="C337" s="83"/>
      <c r="D337" s="123"/>
      <c r="E337" s="71"/>
      <c r="F337" s="71"/>
      <c r="G337" s="71"/>
      <c r="H337" s="71"/>
      <c r="I337" s="71"/>
      <c r="J337" s="71"/>
      <c r="K337" s="71"/>
      <c r="L337" s="71"/>
      <c r="M337" s="71"/>
      <c r="N337" s="71"/>
      <c r="O337" s="71"/>
      <c r="P337" s="71"/>
    </row>
    <row r="338" spans="1:16" ht="11.25" customHeight="1" x14ac:dyDescent="0.25">
      <c r="A338" s="121"/>
      <c r="B338" s="122"/>
      <c r="C338" s="83"/>
      <c r="D338" s="123"/>
      <c r="E338" s="71"/>
      <c r="F338" s="71"/>
      <c r="G338" s="71"/>
      <c r="H338" s="71"/>
      <c r="I338" s="71"/>
      <c r="J338" s="71"/>
      <c r="K338" s="71"/>
      <c r="L338" s="71"/>
      <c r="M338" s="71"/>
      <c r="N338" s="71"/>
      <c r="O338" s="71"/>
      <c r="P338" s="71"/>
    </row>
    <row r="339" spans="1:16" ht="11.25" customHeight="1" x14ac:dyDescent="0.25">
      <c r="A339" s="121"/>
      <c r="B339" s="122"/>
      <c r="C339" s="83"/>
      <c r="D339" s="123"/>
      <c r="E339" s="71"/>
      <c r="F339" s="71"/>
      <c r="G339" s="71"/>
      <c r="H339" s="71"/>
      <c r="I339" s="71"/>
      <c r="J339" s="71"/>
      <c r="K339" s="71"/>
      <c r="L339" s="71"/>
      <c r="M339" s="71"/>
      <c r="N339" s="71"/>
      <c r="O339" s="71"/>
      <c r="P339" s="71"/>
    </row>
    <row r="340" spans="1:16" ht="11.25" customHeight="1" x14ac:dyDescent="0.25">
      <c r="A340" s="121"/>
      <c r="B340" s="122"/>
      <c r="C340" s="83"/>
      <c r="D340" s="123"/>
      <c r="E340" s="71"/>
      <c r="F340" s="71"/>
      <c r="G340" s="71"/>
      <c r="H340" s="71"/>
      <c r="I340" s="71"/>
      <c r="J340" s="71"/>
      <c r="K340" s="71"/>
      <c r="L340" s="71"/>
      <c r="M340" s="71"/>
      <c r="N340" s="71"/>
      <c r="O340" s="71"/>
      <c r="P340" s="71"/>
    </row>
    <row r="341" spans="1:16" ht="11.25" customHeight="1" x14ac:dyDescent="0.25">
      <c r="A341" s="121"/>
      <c r="B341" s="122"/>
      <c r="C341" s="83"/>
      <c r="D341" s="123"/>
      <c r="E341" s="71"/>
      <c r="F341" s="71"/>
      <c r="G341" s="71"/>
      <c r="H341" s="71"/>
      <c r="I341" s="71"/>
      <c r="J341" s="71"/>
      <c r="K341" s="71"/>
      <c r="L341" s="71"/>
      <c r="M341" s="71"/>
      <c r="N341" s="71"/>
      <c r="O341" s="71"/>
      <c r="P341" s="71"/>
    </row>
    <row r="342" spans="1:16" ht="11.25" customHeight="1" x14ac:dyDescent="0.25">
      <c r="A342" s="121"/>
      <c r="B342" s="122"/>
      <c r="C342" s="83"/>
      <c r="D342" s="123"/>
      <c r="E342" s="71"/>
      <c r="F342" s="71"/>
      <c r="G342" s="71"/>
      <c r="H342" s="71"/>
      <c r="I342" s="71"/>
      <c r="J342" s="71"/>
      <c r="K342" s="71"/>
      <c r="L342" s="71"/>
      <c r="M342" s="71"/>
      <c r="N342" s="71"/>
      <c r="O342" s="71"/>
      <c r="P342" s="71"/>
    </row>
    <row r="343" spans="1:16" ht="11.25" customHeight="1" x14ac:dyDescent="0.25">
      <c r="A343" s="121"/>
      <c r="B343" s="122"/>
      <c r="C343" s="83"/>
      <c r="D343" s="123"/>
      <c r="E343" s="71"/>
      <c r="F343" s="71"/>
      <c r="G343" s="71"/>
      <c r="H343" s="71"/>
      <c r="I343" s="71"/>
      <c r="J343" s="71"/>
      <c r="K343" s="71"/>
      <c r="L343" s="71"/>
      <c r="M343" s="71"/>
      <c r="N343" s="71"/>
      <c r="O343" s="71"/>
      <c r="P343" s="71"/>
    </row>
    <row r="344" spans="1:16" ht="11.25" customHeight="1" x14ac:dyDescent="0.25">
      <c r="A344" s="121"/>
      <c r="B344" s="122"/>
      <c r="C344" s="83"/>
      <c r="D344" s="123"/>
      <c r="E344" s="71"/>
      <c r="F344" s="71"/>
      <c r="G344" s="71"/>
      <c r="H344" s="71"/>
      <c r="I344" s="71"/>
      <c r="J344" s="71"/>
      <c r="K344" s="71"/>
      <c r="L344" s="71"/>
      <c r="M344" s="71"/>
      <c r="N344" s="71"/>
      <c r="O344" s="71"/>
      <c r="P344" s="71"/>
    </row>
    <row r="345" spans="1:16" ht="11.25" customHeight="1" x14ac:dyDescent="0.25">
      <c r="A345" s="121"/>
      <c r="B345" s="122"/>
      <c r="C345" s="83"/>
      <c r="D345" s="123"/>
      <c r="E345" s="71"/>
      <c r="F345" s="71"/>
      <c r="G345" s="71"/>
      <c r="H345" s="71"/>
      <c r="I345" s="71"/>
      <c r="J345" s="71"/>
      <c r="K345" s="71"/>
      <c r="L345" s="71"/>
      <c r="M345" s="71"/>
      <c r="N345" s="71"/>
      <c r="O345" s="71"/>
      <c r="P345" s="71"/>
    </row>
    <row r="346" spans="1:16" ht="11.25" customHeight="1" x14ac:dyDescent="0.25">
      <c r="A346" s="121"/>
      <c r="B346" s="122"/>
      <c r="C346" s="83"/>
      <c r="D346" s="123"/>
      <c r="E346" s="71"/>
      <c r="F346" s="71"/>
      <c r="G346" s="71"/>
      <c r="H346" s="71"/>
      <c r="I346" s="71"/>
      <c r="J346" s="71"/>
      <c r="K346" s="71"/>
      <c r="L346" s="71"/>
      <c r="M346" s="71"/>
      <c r="N346" s="71"/>
      <c r="O346" s="71"/>
      <c r="P346" s="71"/>
    </row>
    <row r="347" spans="1:16" ht="11.25" customHeight="1" x14ac:dyDescent="0.25">
      <c r="A347" s="121"/>
      <c r="B347" s="122"/>
      <c r="C347" s="83"/>
      <c r="D347" s="123"/>
      <c r="E347" s="71"/>
      <c r="F347" s="71"/>
      <c r="G347" s="71"/>
      <c r="H347" s="71"/>
      <c r="I347" s="71"/>
      <c r="J347" s="71"/>
      <c r="K347" s="71"/>
      <c r="L347" s="71"/>
      <c r="M347" s="71"/>
      <c r="N347" s="71"/>
      <c r="O347" s="71"/>
      <c r="P347" s="71"/>
    </row>
    <row r="348" spans="1:16" ht="11.25" customHeight="1" x14ac:dyDescent="0.25">
      <c r="A348" s="121"/>
      <c r="B348" s="122"/>
      <c r="C348" s="83"/>
      <c r="D348" s="123"/>
      <c r="E348" s="71"/>
      <c r="F348" s="71"/>
      <c r="G348" s="71"/>
      <c r="H348" s="71"/>
      <c r="I348" s="71"/>
      <c r="J348" s="71"/>
      <c r="K348" s="71"/>
      <c r="L348" s="71"/>
      <c r="M348" s="71"/>
      <c r="N348" s="71"/>
      <c r="O348" s="71"/>
      <c r="P348" s="71"/>
    </row>
    <row r="349" spans="1:16" ht="11.25" customHeight="1" x14ac:dyDescent="0.25">
      <c r="A349" s="121"/>
      <c r="B349" s="122"/>
      <c r="C349" s="83"/>
      <c r="D349" s="123"/>
      <c r="E349" s="71"/>
      <c r="F349" s="71"/>
      <c r="G349" s="71"/>
      <c r="H349" s="71"/>
      <c r="I349" s="71"/>
      <c r="J349" s="71"/>
      <c r="K349" s="71"/>
      <c r="L349" s="71"/>
      <c r="M349" s="71"/>
      <c r="N349" s="71"/>
      <c r="O349" s="71"/>
      <c r="P349" s="71"/>
    </row>
    <row r="350" spans="1:16" ht="11.25" customHeight="1" x14ac:dyDescent="0.25">
      <c r="A350" s="121"/>
      <c r="B350" s="122"/>
      <c r="C350" s="83"/>
      <c r="D350" s="123"/>
      <c r="E350" s="71"/>
      <c r="F350" s="71"/>
      <c r="G350" s="71"/>
      <c r="H350" s="71"/>
      <c r="I350" s="71"/>
      <c r="J350" s="71"/>
      <c r="K350" s="71"/>
      <c r="L350" s="71"/>
      <c r="M350" s="71"/>
      <c r="N350" s="71"/>
      <c r="O350" s="71"/>
      <c r="P350" s="71"/>
    </row>
    <row r="351" spans="1:16" ht="11.25" customHeight="1" x14ac:dyDescent="0.25">
      <c r="A351" s="121"/>
      <c r="B351" s="122"/>
      <c r="C351" s="83"/>
      <c r="D351" s="123"/>
      <c r="E351" s="71"/>
      <c r="F351" s="71"/>
      <c r="G351" s="71"/>
      <c r="H351" s="71"/>
      <c r="I351" s="71"/>
      <c r="J351" s="71"/>
      <c r="K351" s="71"/>
      <c r="L351" s="71"/>
      <c r="M351" s="71"/>
      <c r="N351" s="71"/>
      <c r="O351" s="71"/>
      <c r="P351" s="71"/>
    </row>
    <row r="352" spans="1:16" ht="11.25" customHeight="1" x14ac:dyDescent="0.25">
      <c r="A352" s="121"/>
      <c r="B352" s="122"/>
      <c r="C352" s="83"/>
      <c r="D352" s="123"/>
      <c r="E352" s="71"/>
      <c r="F352" s="71"/>
      <c r="G352" s="71"/>
      <c r="H352" s="71"/>
      <c r="I352" s="71"/>
      <c r="J352" s="71"/>
      <c r="K352" s="71"/>
      <c r="L352" s="71"/>
      <c r="M352" s="71"/>
      <c r="N352" s="71"/>
      <c r="O352" s="71"/>
      <c r="P352" s="71"/>
    </row>
    <row r="353" spans="1:16" ht="11.25" customHeight="1" x14ac:dyDescent="0.25">
      <c r="A353" s="121"/>
      <c r="B353" s="122"/>
      <c r="C353" s="83"/>
      <c r="D353" s="123"/>
      <c r="E353" s="71"/>
      <c r="F353" s="71"/>
      <c r="G353" s="71"/>
      <c r="H353" s="71"/>
      <c r="I353" s="71"/>
      <c r="J353" s="71"/>
      <c r="K353" s="71"/>
      <c r="L353" s="71"/>
      <c r="M353" s="71"/>
      <c r="N353" s="71"/>
      <c r="O353" s="71"/>
      <c r="P353" s="71"/>
    </row>
    <row r="354" spans="1:16" ht="11.25" customHeight="1" x14ac:dyDescent="0.25">
      <c r="A354" s="121"/>
      <c r="B354" s="122"/>
      <c r="C354" s="83"/>
      <c r="D354" s="123"/>
      <c r="E354" s="71"/>
      <c r="F354" s="71"/>
      <c r="G354" s="71"/>
      <c r="H354" s="71"/>
      <c r="I354" s="71"/>
      <c r="J354" s="71"/>
      <c r="K354" s="71"/>
      <c r="L354" s="71"/>
      <c r="M354" s="71"/>
      <c r="N354" s="71"/>
      <c r="O354" s="71"/>
      <c r="P354" s="71"/>
    </row>
    <row r="355" spans="1:16" ht="11.25" customHeight="1" x14ac:dyDescent="0.25">
      <c r="A355" s="121"/>
      <c r="B355" s="122"/>
      <c r="C355" s="83"/>
      <c r="D355" s="123"/>
      <c r="E355" s="71"/>
      <c r="F355" s="71"/>
      <c r="G355" s="71"/>
      <c r="H355" s="71"/>
      <c r="I355" s="71"/>
      <c r="J355" s="71"/>
      <c r="K355" s="71"/>
      <c r="L355" s="71"/>
      <c r="M355" s="71"/>
      <c r="N355" s="71"/>
      <c r="O355" s="71"/>
      <c r="P355" s="71"/>
    </row>
    <row r="356" spans="1:16" ht="11.25" customHeight="1" x14ac:dyDescent="0.25">
      <c r="A356" s="121"/>
      <c r="B356" s="122"/>
      <c r="C356" s="83"/>
      <c r="D356" s="123"/>
      <c r="E356" s="71"/>
      <c r="F356" s="71"/>
      <c r="G356" s="71"/>
      <c r="H356" s="71"/>
      <c r="I356" s="71"/>
      <c r="J356" s="71"/>
      <c r="K356" s="71"/>
      <c r="L356" s="71"/>
      <c r="M356" s="71"/>
      <c r="N356" s="71"/>
      <c r="O356" s="71"/>
      <c r="P356" s="71"/>
    </row>
    <row r="357" spans="1:16" ht="11.25" customHeight="1" x14ac:dyDescent="0.25">
      <c r="A357" s="121"/>
      <c r="B357" s="122"/>
      <c r="C357" s="83"/>
      <c r="D357" s="123"/>
      <c r="E357" s="71"/>
      <c r="F357" s="71"/>
      <c r="G357" s="71"/>
      <c r="H357" s="71"/>
      <c r="I357" s="71"/>
      <c r="J357" s="71"/>
      <c r="K357" s="71"/>
      <c r="L357" s="71"/>
      <c r="M357" s="71"/>
      <c r="N357" s="71"/>
      <c r="O357" s="71"/>
      <c r="P357" s="71"/>
    </row>
    <row r="358" spans="1:16" ht="11.25" customHeight="1" x14ac:dyDescent="0.25">
      <c r="A358" s="121"/>
      <c r="B358" s="122"/>
      <c r="C358" s="83"/>
      <c r="D358" s="123"/>
      <c r="E358" s="71"/>
      <c r="F358" s="71"/>
      <c r="G358" s="71"/>
      <c r="H358" s="71"/>
      <c r="I358" s="71"/>
      <c r="J358" s="71"/>
      <c r="K358" s="71"/>
      <c r="L358" s="71"/>
      <c r="M358" s="71"/>
      <c r="N358" s="71"/>
      <c r="O358" s="71"/>
      <c r="P358" s="71"/>
    </row>
    <row r="359" spans="1:16" ht="11.25" customHeight="1" x14ac:dyDescent="0.25">
      <c r="A359" s="121"/>
      <c r="B359" s="122"/>
      <c r="C359" s="83"/>
      <c r="D359" s="123"/>
      <c r="E359" s="71"/>
      <c r="F359" s="71"/>
      <c r="G359" s="71"/>
      <c r="H359" s="71"/>
      <c r="I359" s="71"/>
      <c r="J359" s="71"/>
      <c r="K359" s="71"/>
      <c r="L359" s="71"/>
      <c r="M359" s="71"/>
      <c r="N359" s="71"/>
      <c r="O359" s="71"/>
      <c r="P359" s="71"/>
    </row>
    <row r="360" spans="1:16" ht="11.25" customHeight="1" x14ac:dyDescent="0.25">
      <c r="A360" s="121"/>
      <c r="B360" s="122"/>
      <c r="C360" s="83"/>
      <c r="D360" s="123"/>
      <c r="E360" s="71"/>
      <c r="F360" s="71"/>
      <c r="G360" s="71"/>
      <c r="H360" s="71"/>
      <c r="I360" s="71"/>
      <c r="J360" s="71"/>
      <c r="K360" s="71"/>
      <c r="L360" s="71"/>
      <c r="M360" s="71"/>
      <c r="N360" s="71"/>
      <c r="O360" s="71"/>
      <c r="P360" s="71"/>
    </row>
    <row r="361" spans="1:16" ht="11.25" customHeight="1" x14ac:dyDescent="0.25">
      <c r="A361" s="121"/>
      <c r="B361" s="122"/>
      <c r="C361" s="83"/>
      <c r="D361" s="123"/>
      <c r="E361" s="71"/>
      <c r="F361" s="71"/>
      <c r="G361" s="71"/>
      <c r="H361" s="71"/>
      <c r="I361" s="71"/>
      <c r="J361" s="71"/>
      <c r="K361" s="71"/>
      <c r="L361" s="71"/>
      <c r="M361" s="71"/>
      <c r="N361" s="71"/>
      <c r="O361" s="71"/>
      <c r="P361" s="71"/>
    </row>
    <row r="362" spans="1:16" ht="11.25" customHeight="1" x14ac:dyDescent="0.25">
      <c r="A362" s="121"/>
      <c r="B362" s="122"/>
      <c r="C362" s="83"/>
      <c r="D362" s="123"/>
      <c r="E362" s="71"/>
      <c r="F362" s="71"/>
      <c r="G362" s="71"/>
      <c r="H362" s="71"/>
      <c r="I362" s="71"/>
      <c r="J362" s="71"/>
      <c r="K362" s="71"/>
      <c r="L362" s="71"/>
      <c r="M362" s="71"/>
      <c r="N362" s="71"/>
      <c r="O362" s="71"/>
      <c r="P362" s="71"/>
    </row>
    <row r="363" spans="1:16" ht="11.25" customHeight="1" x14ac:dyDescent="0.25">
      <c r="A363" s="121"/>
      <c r="B363" s="122"/>
      <c r="C363" s="83"/>
      <c r="D363" s="123"/>
      <c r="E363" s="71"/>
      <c r="F363" s="71"/>
      <c r="G363" s="71"/>
      <c r="H363" s="71"/>
      <c r="I363" s="71"/>
      <c r="J363" s="71"/>
      <c r="K363" s="71"/>
      <c r="L363" s="71"/>
      <c r="M363" s="71"/>
      <c r="N363" s="71"/>
      <c r="O363" s="71"/>
      <c r="P363" s="71"/>
    </row>
    <row r="364" spans="1:16" ht="11.25" customHeight="1" x14ac:dyDescent="0.25">
      <c r="A364" s="121"/>
      <c r="B364" s="122"/>
      <c r="C364" s="83"/>
      <c r="D364" s="123"/>
      <c r="E364" s="71"/>
      <c r="F364" s="71"/>
      <c r="G364" s="71"/>
      <c r="H364" s="71"/>
      <c r="I364" s="71"/>
      <c r="J364" s="71"/>
      <c r="K364" s="71"/>
      <c r="L364" s="71"/>
      <c r="M364" s="71"/>
      <c r="N364" s="71"/>
      <c r="O364" s="71"/>
      <c r="P364" s="71"/>
    </row>
    <row r="365" spans="1:16" ht="11.25" customHeight="1" x14ac:dyDescent="0.25">
      <c r="A365" s="121"/>
      <c r="B365" s="122"/>
      <c r="C365" s="83"/>
      <c r="D365" s="123"/>
      <c r="E365" s="71"/>
      <c r="F365" s="71"/>
      <c r="G365" s="71"/>
      <c r="H365" s="71"/>
      <c r="I365" s="71"/>
      <c r="J365" s="71"/>
      <c r="K365" s="71"/>
      <c r="L365" s="71"/>
      <c r="M365" s="71"/>
      <c r="N365" s="71"/>
      <c r="O365" s="71"/>
      <c r="P365" s="71"/>
    </row>
    <row r="366" spans="1:16" ht="11.25" customHeight="1" x14ac:dyDescent="0.25">
      <c r="A366" s="121"/>
      <c r="B366" s="122"/>
      <c r="C366" s="83"/>
      <c r="D366" s="123"/>
      <c r="E366" s="71"/>
      <c r="F366" s="71"/>
      <c r="G366" s="71"/>
      <c r="H366" s="71"/>
      <c r="I366" s="71"/>
      <c r="J366" s="71"/>
      <c r="K366" s="71"/>
      <c r="L366" s="71"/>
      <c r="M366" s="71"/>
      <c r="N366" s="71"/>
      <c r="O366" s="71"/>
      <c r="P366" s="71"/>
    </row>
    <row r="367" spans="1:16" ht="11.25" customHeight="1" x14ac:dyDescent="0.25">
      <c r="A367" s="121"/>
      <c r="B367" s="122"/>
      <c r="C367" s="83"/>
      <c r="D367" s="123"/>
      <c r="E367" s="71"/>
      <c r="F367" s="71"/>
      <c r="G367" s="71"/>
      <c r="H367" s="71"/>
      <c r="I367" s="71"/>
      <c r="J367" s="71"/>
      <c r="K367" s="71"/>
      <c r="L367" s="71"/>
      <c r="M367" s="71"/>
      <c r="N367" s="71"/>
      <c r="O367" s="71"/>
      <c r="P367" s="71"/>
    </row>
    <row r="368" spans="1:16" ht="11.25" customHeight="1" x14ac:dyDescent="0.25">
      <c r="A368" s="121"/>
      <c r="B368" s="122"/>
      <c r="C368" s="83"/>
      <c r="D368" s="123"/>
      <c r="E368" s="71"/>
      <c r="F368" s="71"/>
      <c r="G368" s="71"/>
      <c r="H368" s="71"/>
      <c r="I368" s="71"/>
      <c r="J368" s="71"/>
      <c r="K368" s="71"/>
      <c r="L368" s="71"/>
      <c r="M368" s="71"/>
      <c r="N368" s="71"/>
      <c r="O368" s="71"/>
      <c r="P368" s="71"/>
    </row>
    <row r="369" spans="1:16" ht="11.25" customHeight="1" x14ac:dyDescent="0.25">
      <c r="A369" s="121"/>
      <c r="B369" s="122"/>
      <c r="C369" s="83"/>
      <c r="D369" s="123"/>
      <c r="E369" s="71"/>
      <c r="F369" s="71"/>
      <c r="G369" s="71"/>
      <c r="H369" s="71"/>
      <c r="I369" s="71"/>
      <c r="J369" s="71"/>
      <c r="K369" s="71"/>
      <c r="L369" s="71"/>
      <c r="M369" s="71"/>
      <c r="N369" s="71"/>
      <c r="O369" s="71"/>
      <c r="P369" s="71"/>
    </row>
    <row r="370" spans="1:16" ht="11.25" customHeight="1" x14ac:dyDescent="0.25">
      <c r="A370" s="121"/>
      <c r="B370" s="122"/>
      <c r="C370" s="83"/>
      <c r="D370" s="123"/>
      <c r="E370" s="71"/>
      <c r="F370" s="71"/>
      <c r="G370" s="71"/>
      <c r="H370" s="71"/>
      <c r="I370" s="71"/>
      <c r="J370" s="71"/>
      <c r="K370" s="71"/>
      <c r="L370" s="71"/>
      <c r="M370" s="71"/>
      <c r="N370" s="71"/>
      <c r="O370" s="71"/>
      <c r="P370" s="71"/>
    </row>
    <row r="371" spans="1:16" ht="11.25" customHeight="1" x14ac:dyDescent="0.25">
      <c r="A371" s="121"/>
      <c r="B371" s="122"/>
      <c r="C371" s="83"/>
      <c r="D371" s="123"/>
      <c r="E371" s="71"/>
      <c r="F371" s="71"/>
      <c r="G371" s="71"/>
      <c r="H371" s="71"/>
      <c r="I371" s="71"/>
      <c r="J371" s="71"/>
      <c r="K371" s="71"/>
      <c r="L371" s="71"/>
      <c r="M371" s="71"/>
      <c r="N371" s="71"/>
      <c r="O371" s="71"/>
      <c r="P371" s="71"/>
    </row>
    <row r="372" spans="1:16" ht="11.25" customHeight="1" x14ac:dyDescent="0.25">
      <c r="A372" s="121"/>
      <c r="B372" s="122"/>
      <c r="C372" s="83"/>
      <c r="D372" s="123"/>
      <c r="E372" s="71"/>
      <c r="F372" s="71"/>
      <c r="G372" s="71"/>
      <c r="H372" s="71"/>
      <c r="I372" s="71"/>
      <c r="J372" s="71"/>
      <c r="K372" s="71"/>
      <c r="L372" s="71"/>
      <c r="M372" s="71"/>
      <c r="N372" s="71"/>
      <c r="O372" s="71"/>
      <c r="P372" s="71"/>
    </row>
    <row r="373" spans="1:16" ht="11.25" customHeight="1" x14ac:dyDescent="0.25">
      <c r="A373" s="121"/>
      <c r="B373" s="122"/>
      <c r="C373" s="83"/>
      <c r="D373" s="123"/>
      <c r="E373" s="71"/>
      <c r="F373" s="71"/>
      <c r="G373" s="71"/>
      <c r="H373" s="71"/>
      <c r="I373" s="71"/>
      <c r="J373" s="71"/>
      <c r="K373" s="71"/>
      <c r="L373" s="71"/>
      <c r="M373" s="71"/>
      <c r="N373" s="71"/>
      <c r="O373" s="71"/>
      <c r="P373" s="71"/>
    </row>
    <row r="374" spans="1:16" ht="11.25" customHeight="1" x14ac:dyDescent="0.25">
      <c r="A374" s="121"/>
      <c r="B374" s="122"/>
      <c r="C374" s="83"/>
      <c r="D374" s="123"/>
      <c r="E374" s="71"/>
      <c r="F374" s="71"/>
      <c r="G374" s="71"/>
      <c r="H374" s="71"/>
      <c r="I374" s="71"/>
      <c r="J374" s="71"/>
      <c r="K374" s="71"/>
      <c r="L374" s="71"/>
      <c r="M374" s="71"/>
      <c r="N374" s="71"/>
      <c r="O374" s="71"/>
      <c r="P374" s="71"/>
    </row>
    <row r="375" spans="1:16" ht="11.25" customHeight="1" x14ac:dyDescent="0.25">
      <c r="A375" s="121"/>
      <c r="B375" s="122"/>
      <c r="C375" s="83"/>
      <c r="D375" s="123"/>
      <c r="E375" s="71"/>
      <c r="F375" s="71"/>
      <c r="G375" s="71"/>
      <c r="H375" s="71"/>
      <c r="I375" s="71"/>
      <c r="J375" s="71"/>
      <c r="K375" s="71"/>
      <c r="L375" s="71"/>
      <c r="M375" s="71"/>
      <c r="N375" s="71"/>
      <c r="O375" s="71"/>
      <c r="P375" s="71"/>
    </row>
    <row r="376" spans="1:16" ht="11.25" customHeight="1" x14ac:dyDescent="0.25">
      <c r="A376" s="121"/>
      <c r="B376" s="122"/>
      <c r="C376" s="83"/>
      <c r="D376" s="123"/>
      <c r="E376" s="71"/>
      <c r="F376" s="71"/>
      <c r="G376" s="71"/>
      <c r="H376" s="71"/>
      <c r="I376" s="71"/>
      <c r="J376" s="71"/>
      <c r="K376" s="71"/>
      <c r="L376" s="71"/>
      <c r="M376" s="71"/>
      <c r="N376" s="71"/>
      <c r="O376" s="71"/>
      <c r="P376" s="71"/>
    </row>
    <row r="377" spans="1:16" ht="11.25" customHeight="1" x14ac:dyDescent="0.25">
      <c r="A377" s="121"/>
      <c r="B377" s="122"/>
      <c r="C377" s="83"/>
      <c r="D377" s="123"/>
      <c r="E377" s="71"/>
      <c r="F377" s="71"/>
      <c r="G377" s="71"/>
      <c r="H377" s="71"/>
      <c r="I377" s="71"/>
      <c r="J377" s="71"/>
      <c r="K377" s="71"/>
      <c r="L377" s="71"/>
      <c r="M377" s="71"/>
      <c r="N377" s="71"/>
      <c r="O377" s="71"/>
      <c r="P377" s="71"/>
    </row>
    <row r="378" spans="1:16" ht="11.25" customHeight="1" x14ac:dyDescent="0.25">
      <c r="A378" s="121"/>
      <c r="B378" s="122"/>
      <c r="C378" s="83"/>
      <c r="D378" s="123"/>
      <c r="E378" s="71"/>
      <c r="F378" s="71"/>
      <c r="G378" s="71"/>
      <c r="H378" s="71"/>
      <c r="I378" s="71"/>
      <c r="J378" s="71"/>
      <c r="K378" s="71"/>
      <c r="L378" s="71"/>
      <c r="M378" s="71"/>
      <c r="N378" s="71"/>
      <c r="O378" s="71"/>
      <c r="P378" s="71"/>
    </row>
    <row r="379" spans="1:16" ht="11.25" customHeight="1" x14ac:dyDescent="0.25">
      <c r="A379" s="121"/>
      <c r="B379" s="122"/>
      <c r="C379" s="83"/>
      <c r="D379" s="123"/>
      <c r="E379" s="71"/>
      <c r="F379" s="71"/>
      <c r="G379" s="71"/>
      <c r="H379" s="71"/>
      <c r="I379" s="71"/>
      <c r="J379" s="71"/>
      <c r="K379" s="71"/>
      <c r="L379" s="71"/>
      <c r="M379" s="71"/>
      <c r="N379" s="71"/>
      <c r="O379" s="71"/>
      <c r="P379" s="71"/>
    </row>
    <row r="380" spans="1:16" ht="11.25" customHeight="1" x14ac:dyDescent="0.25">
      <c r="A380" s="121"/>
      <c r="B380" s="122"/>
      <c r="C380" s="83"/>
      <c r="D380" s="123"/>
      <c r="E380" s="71"/>
      <c r="F380" s="71"/>
      <c r="G380" s="71"/>
      <c r="H380" s="71"/>
      <c r="I380" s="71"/>
      <c r="J380" s="71"/>
      <c r="K380" s="71"/>
      <c r="L380" s="71"/>
      <c r="M380" s="71"/>
      <c r="N380" s="71"/>
      <c r="O380" s="71"/>
      <c r="P380" s="71"/>
    </row>
    <row r="381" spans="1:16" ht="11.25" customHeight="1" x14ac:dyDescent="0.25">
      <c r="A381" s="121"/>
      <c r="B381" s="122"/>
      <c r="C381" s="83"/>
      <c r="D381" s="123"/>
      <c r="E381" s="71"/>
      <c r="F381" s="71"/>
      <c r="G381" s="71"/>
      <c r="H381" s="71"/>
      <c r="I381" s="71"/>
      <c r="J381" s="71"/>
      <c r="K381" s="71"/>
      <c r="L381" s="71"/>
      <c r="M381" s="71"/>
      <c r="N381" s="71"/>
      <c r="O381" s="71"/>
      <c r="P381" s="71"/>
    </row>
    <row r="382" spans="1:16" ht="11.25" customHeight="1" x14ac:dyDescent="0.25">
      <c r="A382" s="121"/>
      <c r="B382" s="122"/>
      <c r="C382" s="83"/>
      <c r="D382" s="123"/>
      <c r="E382" s="71"/>
      <c r="F382" s="71"/>
      <c r="G382" s="71"/>
      <c r="H382" s="71"/>
      <c r="I382" s="71"/>
      <c r="J382" s="71"/>
      <c r="K382" s="71"/>
      <c r="L382" s="71"/>
      <c r="M382" s="71"/>
      <c r="N382" s="71"/>
      <c r="O382" s="71"/>
      <c r="P382" s="71"/>
    </row>
    <row r="383" spans="1:16" ht="11.25" customHeight="1" x14ac:dyDescent="0.25">
      <c r="A383" s="121"/>
      <c r="B383" s="122"/>
      <c r="C383" s="83"/>
      <c r="D383" s="123"/>
      <c r="E383" s="71"/>
      <c r="F383" s="71"/>
      <c r="G383" s="71"/>
      <c r="H383" s="71"/>
      <c r="I383" s="71"/>
      <c r="J383" s="71"/>
      <c r="K383" s="71"/>
      <c r="L383" s="71"/>
      <c r="M383" s="71"/>
      <c r="N383" s="71"/>
      <c r="O383" s="71"/>
      <c r="P383" s="71"/>
    </row>
    <row r="384" spans="1:16" ht="11.25" customHeight="1" x14ac:dyDescent="0.25">
      <c r="A384" s="121"/>
      <c r="B384" s="122"/>
      <c r="C384" s="83"/>
      <c r="D384" s="123"/>
      <c r="E384" s="71"/>
      <c r="F384" s="71"/>
      <c r="G384" s="71"/>
      <c r="H384" s="71"/>
      <c r="I384" s="71"/>
      <c r="J384" s="71"/>
      <c r="K384" s="71"/>
      <c r="L384" s="71"/>
      <c r="M384" s="71"/>
      <c r="N384" s="71"/>
      <c r="O384" s="71"/>
      <c r="P384" s="71"/>
    </row>
    <row r="385" spans="1:16" ht="11.25" customHeight="1" x14ac:dyDescent="0.25">
      <c r="A385" s="121"/>
      <c r="B385" s="122"/>
      <c r="C385" s="83"/>
      <c r="D385" s="123"/>
      <c r="E385" s="71"/>
      <c r="F385" s="71"/>
      <c r="G385" s="71"/>
      <c r="H385" s="71"/>
      <c r="I385" s="71"/>
      <c r="J385" s="71"/>
      <c r="K385" s="71"/>
      <c r="L385" s="71"/>
      <c r="M385" s="71"/>
      <c r="N385" s="71"/>
      <c r="O385" s="71"/>
      <c r="P385" s="71"/>
    </row>
    <row r="386" spans="1:16" ht="11.25" customHeight="1" x14ac:dyDescent="0.25">
      <c r="A386" s="121"/>
      <c r="B386" s="122"/>
      <c r="C386" s="83"/>
      <c r="D386" s="123"/>
      <c r="E386" s="71"/>
      <c r="F386" s="71"/>
      <c r="G386" s="71"/>
      <c r="H386" s="71"/>
      <c r="I386" s="71"/>
      <c r="J386" s="71"/>
      <c r="K386" s="71"/>
      <c r="L386" s="71"/>
      <c r="M386" s="71"/>
      <c r="N386" s="71"/>
      <c r="O386" s="71"/>
      <c r="P386" s="71"/>
    </row>
    <row r="387" spans="1:16" ht="11.25" customHeight="1" x14ac:dyDescent="0.25">
      <c r="A387" s="121"/>
      <c r="B387" s="122"/>
      <c r="C387" s="83"/>
      <c r="D387" s="123"/>
      <c r="E387" s="71"/>
      <c r="F387" s="71"/>
      <c r="G387" s="71"/>
      <c r="H387" s="71"/>
      <c r="I387" s="71"/>
      <c r="J387" s="71"/>
      <c r="K387" s="71"/>
      <c r="L387" s="71"/>
      <c r="M387" s="71"/>
      <c r="N387" s="71"/>
      <c r="O387" s="71"/>
      <c r="P387" s="71"/>
    </row>
    <row r="388" spans="1:16" ht="11.25" customHeight="1" x14ac:dyDescent="0.25">
      <c r="A388" s="121"/>
      <c r="B388" s="122"/>
      <c r="C388" s="83"/>
      <c r="D388" s="123"/>
      <c r="E388" s="71"/>
      <c r="F388" s="71"/>
      <c r="G388" s="71"/>
      <c r="H388" s="71"/>
      <c r="I388" s="71"/>
      <c r="J388" s="71"/>
      <c r="K388" s="71"/>
      <c r="L388" s="71"/>
      <c r="M388" s="71"/>
      <c r="N388" s="71"/>
      <c r="O388" s="71"/>
      <c r="P388" s="71"/>
    </row>
    <row r="389" spans="1:16" ht="11.25" customHeight="1" x14ac:dyDescent="0.25">
      <c r="A389" s="121"/>
      <c r="B389" s="122"/>
      <c r="C389" s="83"/>
      <c r="D389" s="123"/>
      <c r="E389" s="71"/>
      <c r="F389" s="71"/>
      <c r="G389" s="71"/>
      <c r="H389" s="71"/>
      <c r="I389" s="71"/>
      <c r="J389" s="71"/>
      <c r="K389" s="71"/>
      <c r="L389" s="71"/>
      <c r="M389" s="71"/>
      <c r="N389" s="71"/>
      <c r="O389" s="71"/>
      <c r="P389" s="71"/>
    </row>
    <row r="390" spans="1:16" ht="11.25" customHeight="1" x14ac:dyDescent="0.25">
      <c r="A390" s="121"/>
      <c r="B390" s="122"/>
      <c r="C390" s="83"/>
      <c r="D390" s="123"/>
      <c r="E390" s="71"/>
      <c r="F390" s="71"/>
      <c r="G390" s="71"/>
      <c r="H390" s="71"/>
      <c r="I390" s="71"/>
      <c r="J390" s="71"/>
      <c r="K390" s="71"/>
      <c r="L390" s="71"/>
      <c r="M390" s="71"/>
      <c r="N390" s="71"/>
      <c r="O390" s="71"/>
      <c r="P390" s="71"/>
    </row>
    <row r="391" spans="1:16" ht="11.25" customHeight="1" x14ac:dyDescent="0.25">
      <c r="A391" s="121"/>
      <c r="B391" s="122"/>
      <c r="C391" s="83"/>
      <c r="D391" s="123"/>
      <c r="E391" s="71"/>
      <c r="F391" s="71"/>
      <c r="G391" s="71"/>
      <c r="H391" s="71"/>
      <c r="I391" s="71"/>
      <c r="J391" s="71"/>
      <c r="K391" s="71"/>
      <c r="L391" s="71"/>
      <c r="M391" s="71"/>
      <c r="N391" s="71"/>
      <c r="O391" s="71"/>
      <c r="P391" s="71"/>
    </row>
    <row r="392" spans="1:16" ht="11.25" customHeight="1" x14ac:dyDescent="0.25">
      <c r="A392" s="121"/>
      <c r="B392" s="122"/>
      <c r="C392" s="83"/>
      <c r="D392" s="123"/>
      <c r="E392" s="71"/>
      <c r="F392" s="71"/>
      <c r="G392" s="71"/>
      <c r="H392" s="71"/>
      <c r="I392" s="71"/>
      <c r="J392" s="71"/>
      <c r="K392" s="71"/>
      <c r="L392" s="71"/>
      <c r="M392" s="71"/>
      <c r="N392" s="71"/>
      <c r="O392" s="71"/>
      <c r="P392" s="71"/>
    </row>
    <row r="393" spans="1:16" ht="11.25" customHeight="1" x14ac:dyDescent="0.25">
      <c r="A393" s="121"/>
      <c r="B393" s="122"/>
      <c r="C393" s="83"/>
      <c r="D393" s="123"/>
      <c r="E393" s="71"/>
      <c r="F393" s="71"/>
      <c r="G393" s="71"/>
      <c r="H393" s="71"/>
      <c r="I393" s="71"/>
      <c r="J393" s="71"/>
      <c r="K393" s="71"/>
      <c r="L393" s="71"/>
      <c r="M393" s="71"/>
      <c r="N393" s="71"/>
      <c r="O393" s="71"/>
      <c r="P393" s="71"/>
    </row>
    <row r="394" spans="1:16" ht="11.25" customHeight="1" x14ac:dyDescent="0.25">
      <c r="A394" s="121"/>
      <c r="B394" s="122"/>
      <c r="C394" s="83"/>
      <c r="D394" s="123"/>
      <c r="E394" s="71"/>
      <c r="F394" s="71"/>
      <c r="G394" s="71"/>
      <c r="H394" s="71"/>
      <c r="I394" s="71"/>
      <c r="J394" s="71"/>
      <c r="K394" s="71"/>
      <c r="L394" s="71"/>
      <c r="M394" s="71"/>
      <c r="N394" s="71"/>
      <c r="O394" s="71"/>
      <c r="P394" s="71"/>
    </row>
    <row r="395" spans="1:16" ht="11.25" customHeight="1" x14ac:dyDescent="0.25">
      <c r="A395" s="121"/>
      <c r="B395" s="122"/>
      <c r="C395" s="83"/>
      <c r="D395" s="123"/>
      <c r="E395" s="71"/>
      <c r="F395" s="71"/>
      <c r="G395" s="71"/>
      <c r="H395" s="71"/>
      <c r="I395" s="71"/>
      <c r="J395" s="71"/>
      <c r="K395" s="71"/>
      <c r="L395" s="71"/>
      <c r="M395" s="71"/>
      <c r="N395" s="71"/>
      <c r="O395" s="71"/>
      <c r="P395" s="71"/>
    </row>
    <row r="396" spans="1:16" ht="11.25" customHeight="1" x14ac:dyDescent="0.25">
      <c r="A396" s="121"/>
      <c r="B396" s="122"/>
      <c r="C396" s="83"/>
      <c r="D396" s="123"/>
      <c r="E396" s="71"/>
      <c r="F396" s="71"/>
      <c r="G396" s="71"/>
      <c r="H396" s="71"/>
      <c r="I396" s="71"/>
      <c r="J396" s="71"/>
      <c r="K396" s="71"/>
      <c r="L396" s="71"/>
      <c r="M396" s="71"/>
      <c r="N396" s="71"/>
      <c r="O396" s="71"/>
      <c r="P396" s="71"/>
    </row>
    <row r="397" spans="1:16" ht="11.25" customHeight="1" x14ac:dyDescent="0.25">
      <c r="A397" s="121"/>
      <c r="B397" s="122"/>
      <c r="C397" s="83"/>
      <c r="D397" s="123"/>
      <c r="E397" s="71"/>
      <c r="F397" s="71"/>
      <c r="G397" s="71"/>
      <c r="H397" s="71"/>
      <c r="I397" s="71"/>
      <c r="J397" s="71"/>
      <c r="K397" s="71"/>
      <c r="L397" s="71"/>
      <c r="M397" s="71"/>
      <c r="N397" s="71"/>
      <c r="O397" s="71"/>
      <c r="P397" s="71"/>
    </row>
    <row r="398" spans="1:16" ht="11.25" customHeight="1" x14ac:dyDescent="0.25">
      <c r="A398" s="121"/>
      <c r="B398" s="122"/>
      <c r="C398" s="83"/>
      <c r="D398" s="123"/>
      <c r="E398" s="71"/>
      <c r="F398" s="71"/>
      <c r="G398" s="71"/>
      <c r="H398" s="71"/>
      <c r="I398" s="71"/>
      <c r="J398" s="71"/>
      <c r="K398" s="71"/>
      <c r="L398" s="71"/>
      <c r="M398" s="71"/>
      <c r="N398" s="71"/>
      <c r="O398" s="71"/>
      <c r="P398" s="71"/>
    </row>
    <row r="399" spans="1:16" ht="11.25" customHeight="1" x14ac:dyDescent="0.25">
      <c r="A399" s="121"/>
      <c r="B399" s="122"/>
      <c r="C399" s="83"/>
      <c r="D399" s="123"/>
      <c r="E399" s="71"/>
      <c r="F399" s="71"/>
      <c r="G399" s="71"/>
      <c r="H399" s="71"/>
      <c r="I399" s="71"/>
      <c r="J399" s="71"/>
      <c r="K399" s="71"/>
      <c r="L399" s="71"/>
      <c r="M399" s="71"/>
      <c r="N399" s="71"/>
      <c r="O399" s="71"/>
      <c r="P399" s="71"/>
    </row>
    <row r="400" spans="1:16" ht="11.25" customHeight="1" x14ac:dyDescent="0.25">
      <c r="A400" s="121"/>
      <c r="B400" s="122"/>
      <c r="C400" s="83"/>
      <c r="D400" s="123"/>
      <c r="E400" s="71"/>
      <c r="F400" s="71"/>
      <c r="G400" s="71"/>
      <c r="H400" s="71"/>
      <c r="I400" s="71"/>
      <c r="J400" s="71"/>
      <c r="K400" s="71"/>
      <c r="L400" s="71"/>
      <c r="M400" s="71"/>
      <c r="N400" s="71"/>
      <c r="O400" s="71"/>
      <c r="P400" s="71"/>
    </row>
    <row r="401" spans="1:16" ht="11.25" customHeight="1" x14ac:dyDescent="0.25">
      <c r="A401" s="121"/>
      <c r="B401" s="122"/>
      <c r="C401" s="83"/>
      <c r="D401" s="123"/>
      <c r="E401" s="71"/>
      <c r="F401" s="71"/>
      <c r="G401" s="71"/>
      <c r="H401" s="71"/>
      <c r="I401" s="71"/>
      <c r="J401" s="71"/>
      <c r="K401" s="71"/>
      <c r="L401" s="71"/>
      <c r="M401" s="71"/>
      <c r="N401" s="71"/>
      <c r="O401" s="71"/>
      <c r="P401" s="71"/>
    </row>
    <row r="402" spans="1:16" ht="11.25" customHeight="1" x14ac:dyDescent="0.25">
      <c r="A402" s="121"/>
      <c r="B402" s="122"/>
      <c r="C402" s="83"/>
      <c r="D402" s="123"/>
      <c r="E402" s="71"/>
      <c r="F402" s="71"/>
      <c r="G402" s="71"/>
      <c r="H402" s="71"/>
      <c r="I402" s="71"/>
      <c r="J402" s="71"/>
      <c r="K402" s="71"/>
      <c r="L402" s="71"/>
      <c r="M402" s="71"/>
      <c r="N402" s="71"/>
      <c r="O402" s="71"/>
      <c r="P402" s="71"/>
    </row>
    <row r="403" spans="1:16" ht="11.25" customHeight="1" x14ac:dyDescent="0.25">
      <c r="A403" s="121"/>
      <c r="B403" s="122"/>
      <c r="C403" s="83"/>
      <c r="D403" s="123"/>
      <c r="E403" s="71"/>
      <c r="F403" s="71"/>
      <c r="G403" s="71"/>
      <c r="H403" s="71"/>
      <c r="I403" s="71"/>
      <c r="J403" s="71"/>
      <c r="K403" s="71"/>
      <c r="L403" s="71"/>
      <c r="M403" s="71"/>
      <c r="N403" s="71"/>
      <c r="O403" s="71"/>
      <c r="P403" s="71"/>
    </row>
    <row r="404" spans="1:16" ht="11.25" customHeight="1" x14ac:dyDescent="0.25">
      <c r="A404" s="121"/>
      <c r="B404" s="122"/>
      <c r="C404" s="83"/>
      <c r="D404" s="123"/>
      <c r="E404" s="71"/>
      <c r="F404" s="71"/>
      <c r="G404" s="71"/>
      <c r="H404" s="71"/>
      <c r="I404" s="71"/>
      <c r="J404" s="71"/>
      <c r="K404" s="71"/>
      <c r="L404" s="71"/>
      <c r="M404" s="71"/>
      <c r="N404" s="71"/>
      <c r="O404" s="71"/>
      <c r="P404" s="71"/>
    </row>
    <row r="405" spans="1:16" ht="11.25" customHeight="1" x14ac:dyDescent="0.25">
      <c r="A405" s="121"/>
      <c r="B405" s="122"/>
      <c r="C405" s="83"/>
      <c r="D405" s="123"/>
      <c r="E405" s="71"/>
      <c r="F405" s="71"/>
      <c r="G405" s="71"/>
      <c r="H405" s="71"/>
      <c r="I405" s="71"/>
      <c r="J405" s="71"/>
      <c r="K405" s="71"/>
      <c r="L405" s="71"/>
      <c r="M405" s="71"/>
      <c r="N405" s="71"/>
      <c r="O405" s="71"/>
      <c r="P405" s="71"/>
    </row>
    <row r="406" spans="1:16" ht="11.25" customHeight="1" x14ac:dyDescent="0.25">
      <c r="A406" s="121"/>
      <c r="B406" s="122"/>
      <c r="C406" s="83"/>
      <c r="D406" s="123"/>
      <c r="E406" s="71"/>
      <c r="F406" s="71"/>
      <c r="G406" s="71"/>
      <c r="H406" s="71"/>
      <c r="I406" s="71"/>
      <c r="J406" s="71"/>
      <c r="K406" s="71"/>
      <c r="L406" s="71"/>
      <c r="M406" s="71"/>
      <c r="N406" s="71"/>
      <c r="O406" s="71"/>
      <c r="P406" s="71"/>
    </row>
    <row r="407" spans="1:16" ht="11.25" customHeight="1" x14ac:dyDescent="0.25">
      <c r="A407" s="121"/>
      <c r="B407" s="122"/>
      <c r="C407" s="83"/>
      <c r="D407" s="123"/>
      <c r="E407" s="71"/>
      <c r="F407" s="71"/>
      <c r="G407" s="71"/>
      <c r="H407" s="71"/>
      <c r="I407" s="71"/>
      <c r="J407" s="71"/>
      <c r="K407" s="71"/>
      <c r="L407" s="71"/>
      <c r="M407" s="71"/>
      <c r="N407" s="71"/>
      <c r="O407" s="71"/>
      <c r="P407" s="71"/>
    </row>
    <row r="408" spans="1:16" ht="11.25" customHeight="1" x14ac:dyDescent="0.25">
      <c r="A408" s="121"/>
      <c r="B408" s="122"/>
      <c r="C408" s="83"/>
      <c r="D408" s="123"/>
      <c r="E408" s="71"/>
      <c r="F408" s="71"/>
      <c r="G408" s="71"/>
      <c r="H408" s="71"/>
      <c r="I408" s="71"/>
      <c r="J408" s="71"/>
      <c r="K408" s="71"/>
      <c r="L408" s="71"/>
      <c r="M408" s="71"/>
      <c r="N408" s="71"/>
      <c r="O408" s="71"/>
      <c r="P408" s="71"/>
    </row>
    <row r="409" spans="1:16" ht="11.25" customHeight="1" x14ac:dyDescent="0.25">
      <c r="A409" s="121"/>
      <c r="B409" s="122"/>
      <c r="C409" s="83"/>
      <c r="D409" s="123"/>
      <c r="E409" s="71"/>
      <c r="F409" s="71"/>
      <c r="G409" s="71"/>
      <c r="H409" s="71"/>
      <c r="I409" s="71"/>
      <c r="J409" s="71"/>
      <c r="K409" s="71"/>
      <c r="L409" s="71"/>
      <c r="M409" s="71"/>
      <c r="N409" s="71"/>
      <c r="O409" s="71"/>
      <c r="P409" s="71"/>
    </row>
    <row r="410" spans="1:16" ht="11.25" customHeight="1" x14ac:dyDescent="0.25">
      <c r="A410" s="121"/>
      <c r="B410" s="122"/>
      <c r="C410" s="83"/>
      <c r="D410" s="123"/>
      <c r="E410" s="71"/>
      <c r="F410" s="71"/>
      <c r="G410" s="71"/>
      <c r="H410" s="71"/>
      <c r="I410" s="71"/>
      <c r="J410" s="71"/>
      <c r="K410" s="71"/>
      <c r="L410" s="71"/>
      <c r="M410" s="71"/>
      <c r="N410" s="71"/>
      <c r="O410" s="71"/>
      <c r="P410" s="71"/>
    </row>
    <row r="411" spans="1:16" ht="11.25" customHeight="1" x14ac:dyDescent="0.25">
      <c r="A411" s="121"/>
      <c r="B411" s="122"/>
      <c r="C411" s="83"/>
      <c r="D411" s="123"/>
      <c r="E411" s="71"/>
      <c r="F411" s="71"/>
      <c r="G411" s="71"/>
      <c r="H411" s="71"/>
      <c r="I411" s="71"/>
      <c r="J411" s="71"/>
      <c r="K411" s="71"/>
      <c r="L411" s="71"/>
      <c r="M411" s="71"/>
      <c r="N411" s="71"/>
      <c r="O411" s="71"/>
      <c r="P411" s="71"/>
    </row>
    <row r="412" spans="1:16" ht="11.25" customHeight="1" x14ac:dyDescent="0.25">
      <c r="A412" s="121"/>
      <c r="B412" s="122"/>
      <c r="C412" s="83"/>
      <c r="D412" s="123"/>
      <c r="E412" s="71"/>
      <c r="F412" s="71"/>
      <c r="G412" s="71"/>
      <c r="H412" s="71"/>
      <c r="I412" s="71"/>
      <c r="J412" s="71"/>
      <c r="K412" s="71"/>
      <c r="L412" s="71"/>
      <c r="M412" s="71"/>
      <c r="N412" s="71"/>
      <c r="O412" s="71"/>
      <c r="P412" s="71"/>
    </row>
    <row r="413" spans="1:16" ht="11.25" customHeight="1" x14ac:dyDescent="0.25">
      <c r="A413" s="121"/>
      <c r="B413" s="122"/>
      <c r="C413" s="83"/>
      <c r="D413" s="123"/>
      <c r="E413" s="71"/>
      <c r="F413" s="71"/>
      <c r="G413" s="71"/>
      <c r="H413" s="71"/>
      <c r="I413" s="71"/>
      <c r="J413" s="71"/>
      <c r="K413" s="71"/>
      <c r="L413" s="71"/>
      <c r="M413" s="71"/>
      <c r="N413" s="71"/>
      <c r="O413" s="71"/>
      <c r="P413" s="71"/>
    </row>
    <row r="414" spans="1:16" ht="11.25" customHeight="1" x14ac:dyDescent="0.25">
      <c r="A414" s="121"/>
      <c r="B414" s="122"/>
      <c r="C414" s="83"/>
      <c r="D414" s="123"/>
      <c r="E414" s="71"/>
      <c r="F414" s="71"/>
      <c r="G414" s="71"/>
      <c r="H414" s="71"/>
      <c r="I414" s="71"/>
      <c r="J414" s="71"/>
      <c r="K414" s="71"/>
      <c r="L414" s="71"/>
      <c r="M414" s="71"/>
      <c r="N414" s="71"/>
      <c r="O414" s="71"/>
      <c r="P414" s="71"/>
    </row>
    <row r="415" spans="1:16" ht="11.25" customHeight="1" x14ac:dyDescent="0.25">
      <c r="A415" s="121"/>
      <c r="B415" s="122"/>
      <c r="C415" s="83"/>
      <c r="D415" s="123"/>
      <c r="E415" s="71"/>
      <c r="F415" s="71"/>
      <c r="G415" s="71"/>
      <c r="H415" s="71"/>
      <c r="I415" s="71"/>
      <c r="J415" s="71"/>
      <c r="K415" s="71"/>
      <c r="L415" s="71"/>
      <c r="M415" s="71"/>
      <c r="N415" s="71"/>
      <c r="O415" s="71"/>
      <c r="P415" s="71"/>
    </row>
    <row r="416" spans="1:16" ht="11.25" customHeight="1" x14ac:dyDescent="0.25">
      <c r="A416" s="121"/>
      <c r="B416" s="122"/>
      <c r="C416" s="83"/>
      <c r="D416" s="123"/>
      <c r="E416" s="71"/>
      <c r="F416" s="71"/>
      <c r="G416" s="71"/>
      <c r="H416" s="71"/>
      <c r="I416" s="71"/>
      <c r="J416" s="71"/>
      <c r="K416" s="71"/>
      <c r="L416" s="71"/>
      <c r="M416" s="71"/>
      <c r="N416" s="71"/>
      <c r="O416" s="71"/>
      <c r="P416" s="71"/>
    </row>
    <row r="417" spans="1:16" ht="11.25" customHeight="1" x14ac:dyDescent="0.25">
      <c r="A417" s="121"/>
      <c r="B417" s="122"/>
      <c r="C417" s="83"/>
      <c r="D417" s="123"/>
      <c r="E417" s="71"/>
      <c r="F417" s="71"/>
      <c r="G417" s="71"/>
      <c r="H417" s="71"/>
      <c r="I417" s="71"/>
      <c r="J417" s="71"/>
      <c r="K417" s="71"/>
      <c r="L417" s="71"/>
      <c r="M417" s="71"/>
      <c r="N417" s="71"/>
      <c r="O417" s="71"/>
      <c r="P417" s="71"/>
    </row>
    <row r="418" spans="1:16" ht="11.25" customHeight="1" x14ac:dyDescent="0.25">
      <c r="A418" s="121"/>
      <c r="B418" s="122"/>
      <c r="C418" s="83"/>
      <c r="D418" s="123"/>
      <c r="E418" s="71"/>
      <c r="F418" s="71"/>
      <c r="G418" s="71"/>
      <c r="H418" s="71"/>
      <c r="I418" s="71"/>
      <c r="J418" s="71"/>
      <c r="K418" s="71"/>
      <c r="L418" s="71"/>
      <c r="M418" s="71"/>
      <c r="N418" s="71"/>
      <c r="O418" s="71"/>
      <c r="P418" s="71"/>
    </row>
    <row r="419" spans="1:16" ht="11.25" customHeight="1" x14ac:dyDescent="0.25">
      <c r="A419" s="121"/>
      <c r="B419" s="122"/>
      <c r="C419" s="83"/>
      <c r="D419" s="123"/>
      <c r="E419" s="71"/>
      <c r="F419" s="71"/>
      <c r="G419" s="71"/>
      <c r="H419" s="71"/>
      <c r="I419" s="71"/>
      <c r="J419" s="71"/>
      <c r="K419" s="71"/>
      <c r="L419" s="71"/>
      <c r="M419" s="71"/>
      <c r="N419" s="71"/>
      <c r="O419" s="71"/>
      <c r="P419" s="71"/>
    </row>
    <row r="420" spans="1:16" ht="11.25" customHeight="1" x14ac:dyDescent="0.25">
      <c r="A420" s="121"/>
      <c r="B420" s="122"/>
      <c r="C420" s="83"/>
      <c r="D420" s="123"/>
      <c r="E420" s="71"/>
      <c r="F420" s="71"/>
      <c r="G420" s="71"/>
      <c r="H420" s="71"/>
      <c r="I420" s="71"/>
      <c r="J420" s="71"/>
      <c r="K420" s="71"/>
      <c r="L420" s="71"/>
      <c r="M420" s="71"/>
      <c r="N420" s="71"/>
      <c r="O420" s="71"/>
      <c r="P420" s="71"/>
    </row>
    <row r="421" spans="1:16" ht="11.25" customHeight="1" x14ac:dyDescent="0.25">
      <c r="A421" s="121"/>
      <c r="B421" s="122"/>
      <c r="C421" s="83"/>
      <c r="D421" s="123"/>
      <c r="E421" s="71"/>
      <c r="F421" s="71"/>
      <c r="G421" s="71"/>
      <c r="H421" s="71"/>
      <c r="I421" s="71"/>
      <c r="J421" s="71"/>
      <c r="K421" s="71"/>
      <c r="L421" s="71"/>
      <c r="M421" s="71"/>
      <c r="N421" s="71"/>
      <c r="O421" s="71"/>
      <c r="P421" s="71"/>
    </row>
    <row r="422" spans="1:16" ht="11.25" customHeight="1" x14ac:dyDescent="0.25">
      <c r="A422" s="121"/>
      <c r="B422" s="122"/>
      <c r="C422" s="83"/>
      <c r="D422" s="123"/>
      <c r="E422" s="71"/>
      <c r="F422" s="71"/>
      <c r="G422" s="71"/>
      <c r="H422" s="71"/>
      <c r="I422" s="71"/>
      <c r="J422" s="71"/>
      <c r="K422" s="71"/>
      <c r="L422" s="71"/>
      <c r="M422" s="71"/>
      <c r="N422" s="71"/>
      <c r="O422" s="71"/>
      <c r="P422" s="71"/>
    </row>
    <row r="423" spans="1:16" ht="11.25" customHeight="1" x14ac:dyDescent="0.25">
      <c r="A423" s="121"/>
      <c r="B423" s="122"/>
      <c r="C423" s="83"/>
      <c r="D423" s="123"/>
      <c r="E423" s="71"/>
      <c r="F423" s="71"/>
      <c r="G423" s="71"/>
      <c r="H423" s="71"/>
      <c r="I423" s="71"/>
      <c r="J423" s="71"/>
      <c r="K423" s="71"/>
      <c r="L423" s="71"/>
      <c r="M423" s="71"/>
      <c r="N423" s="71"/>
      <c r="O423" s="71"/>
      <c r="P423" s="71"/>
    </row>
    <row r="424" spans="1:16" ht="11.25" customHeight="1" x14ac:dyDescent="0.25">
      <c r="A424" s="121"/>
      <c r="B424" s="122"/>
      <c r="C424" s="83"/>
      <c r="D424" s="123"/>
      <c r="E424" s="71"/>
      <c r="F424" s="71"/>
      <c r="G424" s="71"/>
      <c r="H424" s="71"/>
      <c r="I424" s="71"/>
      <c r="J424" s="71"/>
      <c r="K424" s="71"/>
      <c r="L424" s="71"/>
      <c r="M424" s="71"/>
      <c r="N424" s="71"/>
      <c r="O424" s="71"/>
      <c r="P424" s="71"/>
    </row>
    <row r="425" spans="1:16" ht="11.25" customHeight="1" x14ac:dyDescent="0.25">
      <c r="A425" s="121"/>
      <c r="B425" s="122"/>
      <c r="C425" s="83"/>
      <c r="D425" s="123"/>
      <c r="E425" s="71"/>
      <c r="F425" s="71"/>
      <c r="G425" s="71"/>
      <c r="H425" s="71"/>
      <c r="I425" s="71"/>
      <c r="J425" s="71"/>
      <c r="K425" s="71"/>
      <c r="L425" s="71"/>
      <c r="M425" s="71"/>
      <c r="N425" s="71"/>
      <c r="O425" s="71"/>
      <c r="P425" s="71"/>
    </row>
    <row r="426" spans="1:16" ht="11.25" customHeight="1" x14ac:dyDescent="0.25">
      <c r="A426" s="121"/>
      <c r="B426" s="122"/>
      <c r="C426" s="83"/>
      <c r="D426" s="123"/>
      <c r="E426" s="71"/>
      <c r="F426" s="71"/>
      <c r="G426" s="71"/>
      <c r="H426" s="71"/>
      <c r="I426" s="71"/>
      <c r="J426" s="71"/>
      <c r="K426" s="71"/>
      <c r="L426" s="71"/>
      <c r="M426" s="71"/>
      <c r="N426" s="71"/>
      <c r="O426" s="71"/>
      <c r="P426" s="71"/>
    </row>
    <row r="427" spans="1:16" ht="11.25" customHeight="1" x14ac:dyDescent="0.25">
      <c r="A427" s="121"/>
      <c r="B427" s="122"/>
      <c r="C427" s="83"/>
      <c r="D427" s="123"/>
      <c r="E427" s="71"/>
      <c r="F427" s="71"/>
      <c r="G427" s="71"/>
      <c r="H427" s="71"/>
      <c r="I427" s="71"/>
      <c r="J427" s="71"/>
      <c r="K427" s="71"/>
      <c r="L427" s="71"/>
      <c r="M427" s="71"/>
      <c r="N427" s="71"/>
      <c r="O427" s="71"/>
      <c r="P427" s="71"/>
    </row>
    <row r="428" spans="1:16" ht="11.25" customHeight="1" x14ac:dyDescent="0.25">
      <c r="A428" s="121"/>
      <c r="B428" s="122"/>
      <c r="C428" s="83"/>
      <c r="D428" s="123"/>
      <c r="E428" s="71"/>
      <c r="F428" s="71"/>
      <c r="G428" s="71"/>
      <c r="H428" s="71"/>
      <c r="I428" s="71"/>
      <c r="J428" s="71"/>
      <c r="K428" s="71"/>
      <c r="L428" s="71"/>
      <c r="M428" s="71"/>
      <c r="N428" s="71"/>
      <c r="O428" s="71"/>
      <c r="P428" s="71"/>
    </row>
    <row r="429" spans="1:16" ht="11.25" customHeight="1" x14ac:dyDescent="0.25">
      <c r="A429" s="121"/>
      <c r="B429" s="122"/>
      <c r="C429" s="83"/>
      <c r="D429" s="123"/>
      <c r="E429" s="71"/>
      <c r="F429" s="71"/>
      <c r="G429" s="71"/>
      <c r="H429" s="71"/>
      <c r="I429" s="71"/>
      <c r="J429" s="71"/>
      <c r="K429" s="71"/>
      <c r="L429" s="71"/>
      <c r="M429" s="71"/>
      <c r="N429" s="71"/>
      <c r="O429" s="71"/>
      <c r="P429" s="71"/>
    </row>
    <row r="430" spans="1:16" ht="11.25" customHeight="1" x14ac:dyDescent="0.25">
      <c r="A430" s="121"/>
      <c r="B430" s="122"/>
      <c r="C430" s="83"/>
      <c r="D430" s="123"/>
      <c r="E430" s="71"/>
      <c r="F430" s="71"/>
      <c r="G430" s="71"/>
      <c r="H430" s="71"/>
      <c r="I430" s="71"/>
      <c r="J430" s="71"/>
      <c r="K430" s="71"/>
      <c r="L430" s="71"/>
      <c r="M430" s="71"/>
      <c r="N430" s="71"/>
      <c r="O430" s="71"/>
      <c r="P430" s="71"/>
    </row>
    <row r="431" spans="1:16" ht="11.25" customHeight="1" x14ac:dyDescent="0.25">
      <c r="A431" s="121"/>
      <c r="B431" s="122"/>
      <c r="C431" s="83"/>
      <c r="D431" s="123"/>
      <c r="E431" s="71"/>
      <c r="F431" s="71"/>
      <c r="G431" s="71"/>
      <c r="H431" s="71"/>
      <c r="I431" s="71"/>
      <c r="J431" s="71"/>
      <c r="K431" s="71"/>
      <c r="L431" s="71"/>
      <c r="M431" s="71"/>
      <c r="N431" s="71"/>
      <c r="O431" s="71"/>
      <c r="P431" s="71"/>
    </row>
    <row r="432" spans="1:16" ht="11.25" customHeight="1" x14ac:dyDescent="0.25">
      <c r="A432" s="121"/>
      <c r="B432" s="122"/>
      <c r="C432" s="83"/>
      <c r="D432" s="123"/>
      <c r="E432" s="71"/>
      <c r="F432" s="71"/>
      <c r="G432" s="71"/>
      <c r="H432" s="71"/>
      <c r="I432" s="71"/>
      <c r="J432" s="71"/>
      <c r="K432" s="71"/>
      <c r="L432" s="71"/>
      <c r="M432" s="71"/>
      <c r="N432" s="71"/>
      <c r="O432" s="71"/>
      <c r="P432" s="71"/>
    </row>
    <row r="433" spans="1:16" ht="11.25" customHeight="1" x14ac:dyDescent="0.25">
      <c r="A433" s="121"/>
      <c r="B433" s="122"/>
      <c r="C433" s="83"/>
      <c r="D433" s="123"/>
      <c r="E433" s="71"/>
      <c r="F433" s="71"/>
      <c r="G433" s="71"/>
      <c r="H433" s="71"/>
      <c r="I433" s="71"/>
      <c r="J433" s="71"/>
      <c r="K433" s="71"/>
      <c r="L433" s="71"/>
      <c r="M433" s="71"/>
      <c r="N433" s="71"/>
      <c r="O433" s="71"/>
      <c r="P433" s="71"/>
    </row>
    <row r="434" spans="1:16" ht="11.25" customHeight="1" x14ac:dyDescent="0.25">
      <c r="A434" s="121"/>
      <c r="B434" s="122"/>
      <c r="C434" s="83"/>
      <c r="D434" s="123"/>
      <c r="E434" s="71"/>
      <c r="F434" s="71"/>
      <c r="G434" s="71"/>
      <c r="H434" s="71"/>
      <c r="I434" s="71"/>
      <c r="J434" s="71"/>
      <c r="K434" s="71"/>
      <c r="L434" s="71"/>
      <c r="M434" s="71"/>
      <c r="N434" s="71"/>
      <c r="O434" s="71"/>
      <c r="P434" s="71"/>
    </row>
    <row r="435" spans="1:16" ht="11.25" customHeight="1" x14ac:dyDescent="0.25">
      <c r="A435" s="121"/>
      <c r="B435" s="122"/>
      <c r="C435" s="83"/>
      <c r="D435" s="123"/>
      <c r="E435" s="71"/>
      <c r="F435" s="71"/>
      <c r="G435" s="71"/>
      <c r="H435" s="71"/>
      <c r="I435" s="71"/>
      <c r="J435" s="71"/>
      <c r="K435" s="71"/>
      <c r="L435" s="71"/>
      <c r="M435" s="71"/>
      <c r="N435" s="71"/>
      <c r="O435" s="71"/>
      <c r="P435" s="71"/>
    </row>
    <row r="436" spans="1:16" ht="11.25" customHeight="1" x14ac:dyDescent="0.25">
      <c r="A436" s="121"/>
      <c r="B436" s="122"/>
      <c r="C436" s="83"/>
      <c r="D436" s="123"/>
      <c r="E436" s="71"/>
      <c r="F436" s="71"/>
      <c r="G436" s="71"/>
      <c r="H436" s="71"/>
      <c r="I436" s="71"/>
      <c r="J436" s="71"/>
      <c r="K436" s="71"/>
      <c r="L436" s="71"/>
      <c r="M436" s="71"/>
      <c r="N436" s="71"/>
      <c r="O436" s="71"/>
      <c r="P436" s="71"/>
    </row>
    <row r="437" spans="1:16" ht="11.25" customHeight="1" x14ac:dyDescent="0.25">
      <c r="A437" s="121"/>
      <c r="B437" s="122"/>
      <c r="C437" s="83"/>
      <c r="D437" s="123"/>
      <c r="E437" s="71"/>
      <c r="F437" s="71"/>
      <c r="G437" s="71"/>
      <c r="H437" s="71"/>
      <c r="I437" s="71"/>
      <c r="J437" s="71"/>
      <c r="K437" s="71"/>
      <c r="L437" s="71"/>
      <c r="M437" s="71"/>
      <c r="N437" s="71"/>
      <c r="O437" s="71"/>
      <c r="P437" s="71"/>
    </row>
    <row r="438" spans="1:16" ht="11.25" customHeight="1" x14ac:dyDescent="0.25">
      <c r="A438" s="121"/>
      <c r="B438" s="122"/>
      <c r="C438" s="83"/>
      <c r="D438" s="123"/>
      <c r="E438" s="71"/>
      <c r="F438" s="71"/>
      <c r="G438" s="71"/>
      <c r="H438" s="71"/>
      <c r="I438" s="71"/>
      <c r="J438" s="71"/>
      <c r="K438" s="71"/>
      <c r="L438" s="71"/>
      <c r="M438" s="71"/>
      <c r="N438" s="71"/>
      <c r="O438" s="71"/>
      <c r="P438" s="71"/>
    </row>
    <row r="439" spans="1:16" ht="11.25" customHeight="1" x14ac:dyDescent="0.25">
      <c r="A439" s="121"/>
      <c r="B439" s="122"/>
      <c r="C439" s="83"/>
      <c r="D439" s="123"/>
      <c r="E439" s="71"/>
      <c r="F439" s="71"/>
      <c r="G439" s="71"/>
      <c r="H439" s="71"/>
      <c r="I439" s="71"/>
      <c r="J439" s="71"/>
      <c r="K439" s="71"/>
      <c r="L439" s="71"/>
      <c r="M439" s="71"/>
      <c r="N439" s="71"/>
      <c r="O439" s="71"/>
      <c r="P439" s="71"/>
    </row>
    <row r="440" spans="1:16" ht="11.25" customHeight="1" x14ac:dyDescent="0.25">
      <c r="A440" s="121"/>
      <c r="B440" s="122"/>
      <c r="C440" s="83"/>
      <c r="D440" s="123"/>
      <c r="E440" s="71"/>
      <c r="F440" s="71"/>
      <c r="G440" s="71"/>
      <c r="H440" s="71"/>
      <c r="I440" s="71"/>
      <c r="J440" s="71"/>
      <c r="K440" s="71"/>
      <c r="L440" s="71"/>
      <c r="M440" s="71"/>
      <c r="N440" s="71"/>
      <c r="O440" s="71"/>
      <c r="P440" s="71"/>
    </row>
    <row r="441" spans="1:16" ht="11.25" customHeight="1" x14ac:dyDescent="0.25">
      <c r="A441" s="121"/>
      <c r="B441" s="122"/>
      <c r="C441" s="83"/>
      <c r="D441" s="123"/>
      <c r="E441" s="71"/>
      <c r="F441" s="71"/>
      <c r="G441" s="71"/>
      <c r="H441" s="71"/>
      <c r="I441" s="71"/>
      <c r="J441" s="71"/>
      <c r="K441" s="71"/>
      <c r="L441" s="71"/>
      <c r="M441" s="71"/>
      <c r="N441" s="71"/>
      <c r="O441" s="71"/>
      <c r="P441" s="71"/>
    </row>
    <row r="442" spans="1:16" ht="11.25" customHeight="1" x14ac:dyDescent="0.25">
      <c r="A442" s="121"/>
      <c r="B442" s="122"/>
      <c r="C442" s="83"/>
      <c r="D442" s="123"/>
      <c r="E442" s="71"/>
      <c r="F442" s="71"/>
      <c r="G442" s="71"/>
      <c r="H442" s="71"/>
      <c r="I442" s="71"/>
      <c r="J442" s="71"/>
      <c r="K442" s="71"/>
      <c r="L442" s="71"/>
      <c r="M442" s="71"/>
      <c r="N442" s="71"/>
      <c r="O442" s="71"/>
      <c r="P442" s="71"/>
    </row>
    <row r="443" spans="1:16" ht="11.25" customHeight="1" x14ac:dyDescent="0.25">
      <c r="A443" s="121"/>
      <c r="B443" s="122"/>
      <c r="C443" s="83"/>
      <c r="D443" s="123"/>
      <c r="E443" s="71"/>
      <c r="F443" s="71"/>
      <c r="G443" s="71"/>
      <c r="H443" s="71"/>
      <c r="I443" s="71"/>
      <c r="J443" s="71"/>
      <c r="K443" s="71"/>
      <c r="L443" s="71"/>
      <c r="M443" s="71"/>
      <c r="N443" s="71"/>
      <c r="O443" s="71"/>
      <c r="P443" s="71"/>
    </row>
    <row r="444" spans="1:16" ht="11.25" customHeight="1" x14ac:dyDescent="0.25">
      <c r="A444" s="121"/>
      <c r="B444" s="122"/>
      <c r="C444" s="83"/>
      <c r="D444" s="123"/>
      <c r="E444" s="71"/>
      <c r="F444" s="71"/>
      <c r="G444" s="71"/>
      <c r="H444" s="71"/>
      <c r="I444" s="71"/>
      <c r="J444" s="71"/>
      <c r="K444" s="71"/>
      <c r="L444" s="71"/>
      <c r="M444" s="71"/>
      <c r="N444" s="71"/>
      <c r="O444" s="71"/>
      <c r="P444" s="71"/>
    </row>
    <row r="445" spans="1:16" ht="11.25" customHeight="1" x14ac:dyDescent="0.25">
      <c r="A445" s="121"/>
      <c r="B445" s="122"/>
      <c r="C445" s="83"/>
      <c r="D445" s="123"/>
      <c r="E445" s="71"/>
      <c r="F445" s="71"/>
      <c r="G445" s="71"/>
      <c r="H445" s="71"/>
      <c r="I445" s="71"/>
      <c r="J445" s="71"/>
      <c r="K445" s="71"/>
      <c r="L445" s="71"/>
      <c r="M445" s="71"/>
      <c r="N445" s="71"/>
      <c r="O445" s="71"/>
      <c r="P445" s="71"/>
    </row>
    <row r="446" spans="1:16" ht="11.25" customHeight="1" x14ac:dyDescent="0.25">
      <c r="A446" s="121"/>
      <c r="B446" s="122"/>
      <c r="C446" s="83"/>
      <c r="D446" s="123"/>
      <c r="E446" s="71"/>
      <c r="F446" s="71"/>
      <c r="G446" s="71"/>
      <c r="H446" s="71"/>
      <c r="I446" s="71"/>
      <c r="J446" s="71"/>
      <c r="K446" s="71"/>
      <c r="L446" s="71"/>
      <c r="M446" s="71"/>
      <c r="N446" s="71"/>
      <c r="O446" s="71"/>
      <c r="P446" s="71"/>
    </row>
    <row r="447" spans="1:16" ht="11.25" customHeight="1" x14ac:dyDescent="0.25">
      <c r="A447" s="121"/>
      <c r="B447" s="122"/>
      <c r="C447" s="83"/>
      <c r="D447" s="123"/>
      <c r="E447" s="71"/>
      <c r="F447" s="71"/>
      <c r="G447" s="71"/>
      <c r="H447" s="71"/>
      <c r="I447" s="71"/>
      <c r="J447" s="71"/>
      <c r="K447" s="71"/>
      <c r="L447" s="71"/>
      <c r="M447" s="71"/>
      <c r="N447" s="71"/>
      <c r="O447" s="71"/>
      <c r="P447" s="71"/>
    </row>
    <row r="448" spans="1:16" ht="11.25" customHeight="1" x14ac:dyDescent="0.25">
      <c r="A448" s="121"/>
      <c r="B448" s="122"/>
      <c r="C448" s="83"/>
      <c r="D448" s="123"/>
      <c r="E448" s="71"/>
      <c r="F448" s="71"/>
      <c r="G448" s="71"/>
      <c r="H448" s="71"/>
      <c r="I448" s="71"/>
      <c r="J448" s="71"/>
      <c r="K448" s="71"/>
      <c r="L448" s="71"/>
      <c r="M448" s="71"/>
      <c r="N448" s="71"/>
      <c r="O448" s="71"/>
      <c r="P448" s="71"/>
    </row>
    <row r="449" spans="1:16" ht="11.25" customHeight="1" x14ac:dyDescent="0.25">
      <c r="A449" s="121"/>
      <c r="B449" s="122"/>
      <c r="C449" s="83"/>
      <c r="D449" s="123"/>
      <c r="E449" s="71"/>
      <c r="F449" s="71"/>
      <c r="G449" s="71"/>
      <c r="H449" s="71"/>
      <c r="I449" s="71"/>
      <c r="J449" s="71"/>
      <c r="K449" s="71"/>
      <c r="L449" s="71"/>
      <c r="M449" s="71"/>
      <c r="N449" s="71"/>
      <c r="O449" s="71"/>
      <c r="P449" s="71"/>
    </row>
    <row r="450" spans="1:16" ht="11.25" customHeight="1" x14ac:dyDescent="0.25">
      <c r="A450" s="121"/>
      <c r="B450" s="122"/>
      <c r="C450" s="83"/>
      <c r="D450" s="123"/>
      <c r="E450" s="71"/>
      <c r="F450" s="71"/>
      <c r="G450" s="71"/>
      <c r="H450" s="71"/>
      <c r="I450" s="71"/>
      <c r="J450" s="71"/>
      <c r="K450" s="71"/>
      <c r="L450" s="71"/>
      <c r="M450" s="71"/>
      <c r="N450" s="71"/>
      <c r="O450" s="71"/>
      <c r="P450" s="71"/>
    </row>
    <row r="451" spans="1:16" ht="11.25" customHeight="1" x14ac:dyDescent="0.25">
      <c r="A451" s="121"/>
      <c r="B451" s="122"/>
      <c r="C451" s="83"/>
      <c r="D451" s="123"/>
      <c r="E451" s="71"/>
      <c r="F451" s="71"/>
      <c r="G451" s="71"/>
      <c r="H451" s="71"/>
      <c r="I451" s="71"/>
      <c r="J451" s="71"/>
      <c r="K451" s="71"/>
      <c r="L451" s="71"/>
      <c r="M451" s="71"/>
      <c r="N451" s="71"/>
      <c r="O451" s="71"/>
      <c r="P451" s="71"/>
    </row>
    <row r="452" spans="1:16" ht="11.25" customHeight="1" x14ac:dyDescent="0.25">
      <c r="A452" s="121"/>
      <c r="B452" s="122"/>
      <c r="C452" s="83"/>
      <c r="D452" s="123"/>
      <c r="E452" s="71"/>
      <c r="F452" s="71"/>
      <c r="G452" s="71"/>
      <c r="H452" s="71"/>
      <c r="I452" s="71"/>
      <c r="J452" s="71"/>
      <c r="K452" s="71"/>
      <c r="L452" s="71"/>
      <c r="M452" s="71"/>
      <c r="N452" s="71"/>
      <c r="O452" s="71"/>
      <c r="P452" s="71"/>
    </row>
    <row r="453" spans="1:16" ht="11.25" customHeight="1" x14ac:dyDescent="0.25">
      <c r="A453" s="121"/>
      <c r="B453" s="122"/>
      <c r="C453" s="83"/>
      <c r="D453" s="123"/>
      <c r="E453" s="71"/>
      <c r="F453" s="71"/>
      <c r="G453" s="71"/>
      <c r="H453" s="71"/>
      <c r="I453" s="71"/>
      <c r="J453" s="71"/>
      <c r="K453" s="71"/>
      <c r="L453" s="71"/>
      <c r="M453" s="71"/>
      <c r="N453" s="71"/>
      <c r="O453" s="71"/>
      <c r="P453" s="71"/>
    </row>
    <row r="454" spans="1:16" ht="11.25" customHeight="1" x14ac:dyDescent="0.25">
      <c r="A454" s="121"/>
      <c r="B454" s="122"/>
      <c r="C454" s="83"/>
      <c r="D454" s="123"/>
      <c r="E454" s="71"/>
      <c r="F454" s="71"/>
      <c r="G454" s="71"/>
      <c r="H454" s="71"/>
      <c r="I454" s="71"/>
      <c r="J454" s="71"/>
      <c r="K454" s="71"/>
      <c r="L454" s="71"/>
      <c r="M454" s="71"/>
      <c r="N454" s="71"/>
      <c r="O454" s="71"/>
      <c r="P454" s="71"/>
    </row>
    <row r="455" spans="1:16" ht="11.25" customHeight="1" x14ac:dyDescent="0.25">
      <c r="A455" s="121"/>
      <c r="B455" s="122"/>
      <c r="C455" s="83"/>
      <c r="D455" s="123"/>
      <c r="E455" s="71"/>
      <c r="F455" s="71"/>
      <c r="G455" s="71"/>
      <c r="H455" s="71"/>
      <c r="I455" s="71"/>
      <c r="J455" s="71"/>
      <c r="K455" s="71"/>
      <c r="L455" s="71"/>
      <c r="M455" s="71"/>
      <c r="N455" s="71"/>
      <c r="O455" s="71"/>
      <c r="P455" s="71"/>
    </row>
    <row r="456" spans="1:16" ht="11.25" customHeight="1" x14ac:dyDescent="0.25">
      <c r="A456" s="121"/>
      <c r="B456" s="122"/>
      <c r="C456" s="83"/>
      <c r="D456" s="123"/>
      <c r="E456" s="71"/>
      <c r="F456" s="71"/>
      <c r="G456" s="71"/>
      <c r="H456" s="71"/>
      <c r="I456" s="71"/>
      <c r="J456" s="71"/>
      <c r="K456" s="71"/>
      <c r="L456" s="71"/>
      <c r="M456" s="71"/>
      <c r="N456" s="71"/>
      <c r="O456" s="71"/>
      <c r="P456" s="71"/>
    </row>
    <row r="457" spans="1:16" ht="11.25" customHeight="1" x14ac:dyDescent="0.25">
      <c r="A457" s="121"/>
      <c r="B457" s="122"/>
      <c r="C457" s="83"/>
      <c r="D457" s="123"/>
      <c r="E457" s="71"/>
      <c r="F457" s="71"/>
      <c r="G457" s="71"/>
      <c r="H457" s="71"/>
      <c r="I457" s="71"/>
      <c r="J457" s="71"/>
      <c r="K457" s="71"/>
      <c r="L457" s="71"/>
      <c r="M457" s="71"/>
      <c r="N457" s="71"/>
      <c r="O457" s="71"/>
      <c r="P457" s="71"/>
    </row>
    <row r="458" spans="1:16" ht="11.25" customHeight="1" x14ac:dyDescent="0.25">
      <c r="A458" s="121"/>
      <c r="B458" s="122"/>
      <c r="C458" s="83"/>
      <c r="D458" s="123"/>
      <c r="E458" s="71"/>
      <c r="F458" s="71"/>
      <c r="G458" s="71"/>
      <c r="H458" s="71"/>
      <c r="I458" s="71"/>
      <c r="J458" s="71"/>
      <c r="K458" s="71"/>
      <c r="L458" s="71"/>
      <c r="M458" s="71"/>
      <c r="N458" s="71"/>
      <c r="O458" s="71"/>
      <c r="P458" s="71"/>
    </row>
    <row r="459" spans="1:16" ht="11.25" customHeight="1" x14ac:dyDescent="0.25">
      <c r="A459" s="121"/>
      <c r="B459" s="122"/>
      <c r="C459" s="83"/>
      <c r="D459" s="123"/>
      <c r="E459" s="71"/>
      <c r="F459" s="71"/>
      <c r="G459" s="71"/>
      <c r="H459" s="71"/>
      <c r="I459" s="71"/>
      <c r="J459" s="71"/>
      <c r="K459" s="71"/>
      <c r="L459" s="71"/>
      <c r="M459" s="71"/>
      <c r="N459" s="71"/>
      <c r="O459" s="71"/>
      <c r="P459" s="71"/>
    </row>
    <row r="460" spans="1:16" ht="11.25" customHeight="1" x14ac:dyDescent="0.25">
      <c r="A460" s="121"/>
      <c r="B460" s="122"/>
      <c r="C460" s="83"/>
      <c r="D460" s="123"/>
      <c r="E460" s="71"/>
      <c r="F460" s="71"/>
      <c r="G460" s="71"/>
      <c r="H460" s="71"/>
      <c r="I460" s="71"/>
      <c r="J460" s="71"/>
      <c r="K460" s="71"/>
      <c r="L460" s="71"/>
      <c r="M460" s="71"/>
      <c r="N460" s="71"/>
      <c r="O460" s="71"/>
      <c r="P460" s="71"/>
    </row>
    <row r="461" spans="1:16" ht="11.25" customHeight="1" x14ac:dyDescent="0.25">
      <c r="A461" s="121"/>
      <c r="B461" s="122"/>
      <c r="C461" s="83"/>
      <c r="D461" s="123"/>
      <c r="E461" s="71"/>
      <c r="F461" s="71"/>
      <c r="G461" s="71"/>
      <c r="H461" s="71"/>
      <c r="I461" s="71"/>
      <c r="J461" s="71"/>
      <c r="K461" s="71"/>
      <c r="L461" s="71"/>
      <c r="M461" s="71"/>
      <c r="N461" s="71"/>
      <c r="O461" s="71"/>
      <c r="P461" s="71"/>
    </row>
    <row r="462" spans="1:16" ht="11.25" customHeight="1" x14ac:dyDescent="0.25">
      <c r="A462" s="121"/>
      <c r="B462" s="122"/>
      <c r="C462" s="83"/>
      <c r="D462" s="123"/>
      <c r="E462" s="71"/>
      <c r="F462" s="71"/>
      <c r="G462" s="71"/>
      <c r="H462" s="71"/>
      <c r="I462" s="71"/>
      <c r="J462" s="71"/>
      <c r="K462" s="71"/>
      <c r="L462" s="71"/>
      <c r="M462" s="71"/>
      <c r="N462" s="71"/>
      <c r="O462" s="71"/>
      <c r="P462" s="71"/>
    </row>
    <row r="463" spans="1:16" ht="11.25" customHeight="1" x14ac:dyDescent="0.25">
      <c r="A463" s="121"/>
      <c r="B463" s="122"/>
      <c r="C463" s="83"/>
      <c r="D463" s="123"/>
      <c r="E463" s="71"/>
      <c r="F463" s="71"/>
      <c r="G463" s="71"/>
      <c r="H463" s="71"/>
      <c r="I463" s="71"/>
      <c r="J463" s="71"/>
      <c r="K463" s="71"/>
      <c r="L463" s="71"/>
      <c r="M463" s="71"/>
      <c r="N463" s="71"/>
      <c r="O463" s="71"/>
      <c r="P463" s="71"/>
    </row>
    <row r="464" spans="1:16" ht="11.25" customHeight="1" x14ac:dyDescent="0.25">
      <c r="A464" s="121"/>
      <c r="B464" s="122"/>
      <c r="C464" s="83"/>
      <c r="D464" s="123"/>
      <c r="E464" s="71"/>
      <c r="F464" s="71"/>
      <c r="G464" s="71"/>
      <c r="H464" s="71"/>
      <c r="I464" s="71"/>
      <c r="J464" s="71"/>
      <c r="K464" s="71"/>
      <c r="L464" s="71"/>
      <c r="M464" s="71"/>
      <c r="N464" s="71"/>
      <c r="O464" s="71"/>
      <c r="P464" s="71"/>
    </row>
    <row r="465" spans="1:16" ht="11.25" customHeight="1" x14ac:dyDescent="0.25">
      <c r="A465" s="121"/>
      <c r="B465" s="122"/>
      <c r="C465" s="83"/>
      <c r="D465" s="123"/>
      <c r="E465" s="71"/>
      <c r="F465" s="71"/>
      <c r="G465" s="71"/>
      <c r="H465" s="71"/>
      <c r="I465" s="71"/>
      <c r="J465" s="71"/>
      <c r="K465" s="71"/>
      <c r="L465" s="71"/>
      <c r="M465" s="71"/>
      <c r="N465" s="71"/>
      <c r="O465" s="71"/>
      <c r="P465" s="71"/>
    </row>
    <row r="466" spans="1:16" ht="11.25" customHeight="1" x14ac:dyDescent="0.25">
      <c r="A466" s="121"/>
      <c r="B466" s="122"/>
      <c r="C466" s="83"/>
      <c r="D466" s="123"/>
      <c r="E466" s="71"/>
      <c r="F466" s="71"/>
      <c r="G466" s="71"/>
      <c r="H466" s="71"/>
      <c r="I466" s="71"/>
      <c r="J466" s="71"/>
      <c r="K466" s="71"/>
      <c r="L466" s="71"/>
      <c r="M466" s="71"/>
      <c r="N466" s="71"/>
      <c r="O466" s="71"/>
      <c r="P466" s="71"/>
    </row>
    <row r="467" spans="1:16" ht="11.25" customHeight="1" x14ac:dyDescent="0.25">
      <c r="A467" s="121"/>
      <c r="B467" s="122"/>
      <c r="C467" s="83"/>
      <c r="D467" s="123"/>
      <c r="E467" s="71"/>
      <c r="F467" s="71"/>
      <c r="G467" s="71"/>
      <c r="H467" s="71"/>
      <c r="I467" s="71"/>
      <c r="J467" s="71"/>
      <c r="K467" s="71"/>
      <c r="L467" s="71"/>
      <c r="M467" s="71"/>
      <c r="N467" s="71"/>
      <c r="O467" s="71"/>
      <c r="P467" s="71"/>
    </row>
    <row r="468" spans="1:16" ht="11.25" customHeight="1" x14ac:dyDescent="0.25">
      <c r="A468" s="121"/>
      <c r="B468" s="122"/>
      <c r="C468" s="83"/>
      <c r="D468" s="123"/>
      <c r="E468" s="71"/>
      <c r="F468" s="71"/>
      <c r="G468" s="71"/>
      <c r="H468" s="71"/>
      <c r="I468" s="71"/>
      <c r="J468" s="71"/>
      <c r="K468" s="71"/>
      <c r="L468" s="71"/>
      <c r="M468" s="71"/>
      <c r="N468" s="71"/>
      <c r="O468" s="71"/>
      <c r="P468" s="71"/>
    </row>
    <row r="469" spans="1:16" ht="11.25" customHeight="1" x14ac:dyDescent="0.25">
      <c r="A469" s="121"/>
      <c r="B469" s="122"/>
      <c r="C469" s="83"/>
      <c r="D469" s="123"/>
      <c r="E469" s="71"/>
      <c r="F469" s="71"/>
      <c r="G469" s="71"/>
      <c r="H469" s="71"/>
      <c r="I469" s="71"/>
      <c r="J469" s="71"/>
      <c r="K469" s="71"/>
      <c r="L469" s="71"/>
      <c r="M469" s="71"/>
      <c r="N469" s="71"/>
      <c r="O469" s="71"/>
      <c r="P469" s="71"/>
    </row>
    <row r="470" spans="1:16" ht="11.25" customHeight="1" x14ac:dyDescent="0.25">
      <c r="A470" s="121"/>
      <c r="B470" s="122"/>
      <c r="C470" s="83"/>
      <c r="D470" s="123"/>
      <c r="E470" s="71"/>
      <c r="F470" s="71"/>
      <c r="G470" s="71"/>
      <c r="H470" s="71"/>
      <c r="I470" s="71"/>
      <c r="J470" s="71"/>
      <c r="K470" s="71"/>
      <c r="L470" s="71"/>
      <c r="M470" s="71"/>
      <c r="N470" s="71"/>
      <c r="O470" s="71"/>
      <c r="P470" s="71"/>
    </row>
    <row r="471" spans="1:16" ht="11.25" customHeight="1" x14ac:dyDescent="0.25">
      <c r="A471" s="121"/>
      <c r="B471" s="122"/>
      <c r="C471" s="83"/>
      <c r="D471" s="123"/>
      <c r="E471" s="71"/>
      <c r="F471" s="71"/>
      <c r="G471" s="71"/>
      <c r="H471" s="71"/>
      <c r="I471" s="71"/>
      <c r="J471" s="71"/>
      <c r="K471" s="71"/>
      <c r="L471" s="71"/>
      <c r="M471" s="71"/>
      <c r="N471" s="71"/>
      <c r="O471" s="71"/>
      <c r="P471" s="71"/>
    </row>
    <row r="472" spans="1:16" ht="11.25" customHeight="1" x14ac:dyDescent="0.25">
      <c r="A472" s="121"/>
      <c r="B472" s="122"/>
      <c r="C472" s="83"/>
      <c r="D472" s="123"/>
      <c r="E472" s="71"/>
      <c r="F472" s="71"/>
      <c r="G472" s="71"/>
      <c r="H472" s="71"/>
      <c r="I472" s="71"/>
      <c r="J472" s="71"/>
      <c r="K472" s="71"/>
      <c r="L472" s="71"/>
      <c r="M472" s="71"/>
      <c r="N472" s="71"/>
      <c r="O472" s="71"/>
      <c r="P472" s="71"/>
    </row>
    <row r="473" spans="1:16" ht="11.25" customHeight="1" x14ac:dyDescent="0.25">
      <c r="A473" s="121"/>
      <c r="B473" s="122"/>
      <c r="C473" s="83"/>
      <c r="D473" s="123"/>
      <c r="E473" s="71"/>
      <c r="F473" s="71"/>
      <c r="G473" s="71"/>
      <c r="H473" s="71"/>
      <c r="I473" s="71"/>
      <c r="J473" s="71"/>
      <c r="K473" s="71"/>
      <c r="L473" s="71"/>
      <c r="M473" s="71"/>
      <c r="N473" s="71"/>
      <c r="O473" s="71"/>
      <c r="P473" s="71"/>
    </row>
    <row r="474" spans="1:16" ht="11.25" customHeight="1" x14ac:dyDescent="0.25">
      <c r="A474" s="121"/>
      <c r="B474" s="122"/>
      <c r="C474" s="83"/>
      <c r="D474" s="123"/>
      <c r="E474" s="71"/>
      <c r="F474" s="71"/>
      <c r="G474" s="71"/>
      <c r="H474" s="71"/>
      <c r="I474" s="71"/>
      <c r="J474" s="71"/>
      <c r="K474" s="71"/>
      <c r="L474" s="71"/>
      <c r="M474" s="71"/>
      <c r="N474" s="71"/>
      <c r="O474" s="71"/>
      <c r="P474" s="71"/>
    </row>
    <row r="475" spans="1:16" ht="11.25" customHeight="1" x14ac:dyDescent="0.25">
      <c r="A475" s="121"/>
      <c r="B475" s="122"/>
      <c r="C475" s="83"/>
      <c r="D475" s="123"/>
      <c r="E475" s="71"/>
      <c r="F475" s="71"/>
      <c r="G475" s="71"/>
      <c r="H475" s="71"/>
      <c r="I475" s="71"/>
      <c r="J475" s="71"/>
      <c r="K475" s="71"/>
      <c r="L475" s="71"/>
      <c r="M475" s="71"/>
      <c r="N475" s="71"/>
      <c r="O475" s="71"/>
      <c r="P475" s="71"/>
    </row>
    <row r="476" spans="1:16" ht="11.25" customHeight="1" x14ac:dyDescent="0.25">
      <c r="A476" s="121"/>
      <c r="B476" s="122"/>
      <c r="C476" s="83"/>
      <c r="D476" s="123"/>
      <c r="E476" s="71"/>
      <c r="F476" s="71"/>
      <c r="G476" s="71"/>
      <c r="H476" s="71"/>
      <c r="I476" s="71"/>
      <c r="J476" s="71"/>
      <c r="K476" s="71"/>
      <c r="L476" s="71"/>
      <c r="M476" s="71"/>
      <c r="N476" s="71"/>
      <c r="O476" s="71"/>
      <c r="P476" s="71"/>
    </row>
    <row r="477" spans="1:16" ht="11.25" customHeight="1" x14ac:dyDescent="0.25">
      <c r="A477" s="121"/>
      <c r="B477" s="122"/>
      <c r="C477" s="83"/>
      <c r="D477" s="123"/>
      <c r="E477" s="71"/>
      <c r="F477" s="71"/>
      <c r="G477" s="71"/>
      <c r="H477" s="71"/>
      <c r="I477" s="71"/>
      <c r="J477" s="71"/>
      <c r="K477" s="71"/>
      <c r="L477" s="71"/>
      <c r="M477" s="71"/>
      <c r="N477" s="71"/>
      <c r="O477" s="71"/>
      <c r="P477" s="71"/>
    </row>
    <row r="478" spans="1:16" ht="11.25" customHeight="1" x14ac:dyDescent="0.25">
      <c r="A478" s="121"/>
      <c r="B478" s="122"/>
      <c r="C478" s="83"/>
      <c r="D478" s="123"/>
      <c r="E478" s="71"/>
      <c r="F478" s="71"/>
      <c r="G478" s="71"/>
      <c r="H478" s="71"/>
      <c r="I478" s="71"/>
      <c r="J478" s="71"/>
      <c r="K478" s="71"/>
      <c r="L478" s="71"/>
      <c r="M478" s="71"/>
      <c r="N478" s="71"/>
      <c r="O478" s="71"/>
      <c r="P478" s="71"/>
    </row>
    <row r="479" spans="1:16" ht="11.25" customHeight="1" x14ac:dyDescent="0.25">
      <c r="A479" s="121"/>
      <c r="B479" s="122"/>
      <c r="C479" s="83"/>
      <c r="D479" s="123"/>
      <c r="E479" s="71"/>
      <c r="F479" s="71"/>
      <c r="G479" s="71"/>
      <c r="H479" s="71"/>
      <c r="I479" s="71"/>
      <c r="J479" s="71"/>
      <c r="K479" s="71"/>
      <c r="L479" s="71"/>
      <c r="M479" s="71"/>
      <c r="N479" s="71"/>
      <c r="O479" s="71"/>
      <c r="P479" s="71"/>
    </row>
    <row r="480" spans="1:16" ht="11.25" customHeight="1" x14ac:dyDescent="0.25">
      <c r="A480" s="121"/>
      <c r="B480" s="122"/>
      <c r="C480" s="83"/>
      <c r="D480" s="123"/>
      <c r="E480" s="71"/>
      <c r="F480" s="71"/>
      <c r="G480" s="71"/>
      <c r="H480" s="71"/>
      <c r="I480" s="71"/>
      <c r="J480" s="71"/>
      <c r="K480" s="71"/>
      <c r="L480" s="71"/>
      <c r="M480" s="71"/>
      <c r="N480" s="71"/>
      <c r="O480" s="71"/>
      <c r="P480" s="71"/>
    </row>
    <row r="481" spans="1:16" ht="11.25" customHeight="1" x14ac:dyDescent="0.25">
      <c r="A481" s="121"/>
      <c r="B481" s="122"/>
      <c r="C481" s="83"/>
      <c r="D481" s="123"/>
      <c r="E481" s="71"/>
      <c r="F481" s="71"/>
      <c r="G481" s="71"/>
      <c r="H481" s="71"/>
      <c r="I481" s="71"/>
      <c r="J481" s="71"/>
      <c r="K481" s="71"/>
      <c r="L481" s="71"/>
      <c r="M481" s="71"/>
      <c r="N481" s="71"/>
      <c r="O481" s="71"/>
      <c r="P481" s="71"/>
    </row>
    <row r="482" spans="1:16" ht="11.25" customHeight="1" x14ac:dyDescent="0.25">
      <c r="A482" s="121"/>
      <c r="B482" s="122"/>
      <c r="C482" s="83"/>
      <c r="D482" s="123"/>
      <c r="E482" s="71"/>
      <c r="F482" s="71"/>
      <c r="G482" s="71"/>
      <c r="H482" s="71"/>
      <c r="I482" s="71"/>
      <c r="J482" s="71"/>
      <c r="K482" s="71"/>
      <c r="L482" s="71"/>
      <c r="M482" s="71"/>
      <c r="N482" s="71"/>
      <c r="O482" s="71"/>
      <c r="P482" s="71"/>
    </row>
    <row r="483" spans="1:16" ht="11.25" customHeight="1" x14ac:dyDescent="0.25">
      <c r="A483" s="121"/>
      <c r="B483" s="122"/>
      <c r="C483" s="83"/>
      <c r="D483" s="123"/>
      <c r="E483" s="71"/>
      <c r="F483" s="71"/>
      <c r="G483" s="71"/>
      <c r="H483" s="71"/>
      <c r="I483" s="71"/>
      <c r="J483" s="71"/>
      <c r="K483" s="71"/>
      <c r="L483" s="71"/>
      <c r="M483" s="71"/>
      <c r="N483" s="71"/>
      <c r="O483" s="71"/>
      <c r="P483" s="71"/>
    </row>
    <row r="484" spans="1:16" ht="11.25" customHeight="1" x14ac:dyDescent="0.25">
      <c r="A484" s="121"/>
      <c r="B484" s="122"/>
      <c r="C484" s="83"/>
      <c r="D484" s="123"/>
      <c r="E484" s="71"/>
      <c r="F484" s="71"/>
      <c r="G484" s="71"/>
      <c r="H484" s="71"/>
      <c r="I484" s="71"/>
      <c r="J484" s="71"/>
      <c r="K484" s="71"/>
      <c r="L484" s="71"/>
      <c r="M484" s="71"/>
      <c r="N484" s="71"/>
      <c r="O484" s="71"/>
      <c r="P484" s="71"/>
    </row>
    <row r="485" spans="1:16" ht="11.25" customHeight="1" x14ac:dyDescent="0.25">
      <c r="A485" s="121"/>
      <c r="B485" s="122"/>
      <c r="C485" s="83"/>
      <c r="D485" s="123"/>
      <c r="E485" s="71"/>
      <c r="F485" s="71"/>
      <c r="G485" s="71"/>
      <c r="H485" s="71"/>
      <c r="I485" s="71"/>
      <c r="J485" s="71"/>
      <c r="K485" s="71"/>
      <c r="L485" s="71"/>
      <c r="M485" s="71"/>
      <c r="N485" s="71"/>
      <c r="O485" s="71"/>
      <c r="P485" s="71"/>
    </row>
    <row r="486" spans="1:16" ht="11.25" customHeight="1" x14ac:dyDescent="0.25">
      <c r="A486" s="121"/>
      <c r="B486" s="122"/>
      <c r="C486" s="83"/>
      <c r="D486" s="123"/>
      <c r="E486" s="71"/>
      <c r="F486" s="71"/>
      <c r="G486" s="71"/>
      <c r="H486" s="71"/>
      <c r="I486" s="71"/>
      <c r="J486" s="71"/>
      <c r="K486" s="71"/>
      <c r="L486" s="71"/>
      <c r="M486" s="71"/>
      <c r="N486" s="71"/>
      <c r="O486" s="71"/>
      <c r="P486" s="71"/>
    </row>
    <row r="487" spans="1:16" ht="11.25" customHeight="1" x14ac:dyDescent="0.25">
      <c r="A487" s="121"/>
      <c r="B487" s="122"/>
      <c r="C487" s="83"/>
      <c r="D487" s="123"/>
      <c r="E487" s="71"/>
      <c r="F487" s="71"/>
      <c r="G487" s="71"/>
      <c r="H487" s="71"/>
      <c r="I487" s="71"/>
      <c r="J487" s="71"/>
      <c r="K487" s="71"/>
      <c r="L487" s="71"/>
      <c r="M487" s="71"/>
      <c r="N487" s="71"/>
      <c r="O487" s="71"/>
      <c r="P487" s="71"/>
    </row>
    <row r="488" spans="1:16" ht="11.25" customHeight="1" x14ac:dyDescent="0.25">
      <c r="A488" s="121"/>
      <c r="B488" s="122"/>
      <c r="C488" s="83"/>
      <c r="D488" s="123"/>
      <c r="E488" s="71"/>
      <c r="F488" s="71"/>
      <c r="G488" s="71"/>
      <c r="H488" s="71"/>
      <c r="I488" s="71"/>
      <c r="J488" s="71"/>
      <c r="K488" s="71"/>
      <c r="L488" s="71"/>
      <c r="M488" s="71"/>
      <c r="N488" s="71"/>
      <c r="O488" s="71"/>
      <c r="P488" s="71"/>
    </row>
    <row r="489" spans="1:16" ht="11.25" customHeight="1" x14ac:dyDescent="0.25">
      <c r="A489" s="121"/>
      <c r="B489" s="122"/>
      <c r="C489" s="83"/>
      <c r="D489" s="123"/>
      <c r="E489" s="71"/>
      <c r="F489" s="71"/>
      <c r="G489" s="71"/>
      <c r="H489" s="71"/>
      <c r="I489" s="71"/>
      <c r="J489" s="71"/>
      <c r="K489" s="71"/>
      <c r="L489" s="71"/>
      <c r="M489" s="71"/>
      <c r="N489" s="71"/>
      <c r="O489" s="71"/>
      <c r="P489" s="71"/>
    </row>
    <row r="490" spans="1:16" ht="11.25" customHeight="1" x14ac:dyDescent="0.25">
      <c r="A490" s="121"/>
      <c r="B490" s="122"/>
      <c r="C490" s="83"/>
      <c r="D490" s="123"/>
      <c r="E490" s="71"/>
      <c r="F490" s="71"/>
      <c r="G490" s="71"/>
      <c r="H490" s="71"/>
      <c r="I490" s="71"/>
      <c r="J490" s="71"/>
      <c r="K490" s="71"/>
      <c r="L490" s="71"/>
      <c r="M490" s="71"/>
      <c r="N490" s="71"/>
      <c r="O490" s="71"/>
      <c r="P490" s="71"/>
    </row>
    <row r="491" spans="1:16" ht="11.25" customHeight="1" x14ac:dyDescent="0.25">
      <c r="A491" s="121"/>
      <c r="B491" s="122"/>
      <c r="C491" s="83"/>
      <c r="D491" s="123"/>
      <c r="E491" s="71"/>
      <c r="F491" s="71"/>
      <c r="G491" s="71"/>
      <c r="H491" s="71"/>
      <c r="I491" s="71"/>
      <c r="J491" s="71"/>
      <c r="K491" s="71"/>
      <c r="L491" s="71"/>
      <c r="M491" s="71"/>
      <c r="N491" s="71"/>
      <c r="O491" s="71"/>
      <c r="P491" s="71"/>
    </row>
    <row r="492" spans="1:16" ht="11.25" customHeight="1" x14ac:dyDescent="0.25">
      <c r="A492" s="121"/>
      <c r="B492" s="122"/>
      <c r="C492" s="83"/>
      <c r="D492" s="123"/>
      <c r="E492" s="71"/>
      <c r="F492" s="71"/>
      <c r="G492" s="71"/>
      <c r="H492" s="71"/>
      <c r="I492" s="71"/>
      <c r="J492" s="71"/>
      <c r="K492" s="71"/>
      <c r="L492" s="71"/>
      <c r="M492" s="71"/>
      <c r="N492" s="71"/>
      <c r="O492" s="71"/>
      <c r="P492" s="71"/>
    </row>
    <row r="493" spans="1:16" ht="11.25" customHeight="1" x14ac:dyDescent="0.25">
      <c r="A493" s="121"/>
      <c r="B493" s="122"/>
      <c r="C493" s="83"/>
      <c r="D493" s="123"/>
      <c r="E493" s="71"/>
      <c r="F493" s="71"/>
      <c r="G493" s="71"/>
      <c r="H493" s="71"/>
      <c r="I493" s="71"/>
      <c r="J493" s="71"/>
      <c r="K493" s="71"/>
      <c r="L493" s="71"/>
      <c r="M493" s="71"/>
      <c r="N493" s="71"/>
      <c r="O493" s="71"/>
      <c r="P493" s="71"/>
    </row>
    <row r="494" spans="1:16" ht="11.25" customHeight="1" x14ac:dyDescent="0.25">
      <c r="A494" s="121"/>
      <c r="B494" s="122"/>
      <c r="C494" s="83"/>
      <c r="D494" s="123"/>
      <c r="E494" s="71"/>
      <c r="F494" s="71"/>
      <c r="G494" s="71"/>
      <c r="H494" s="71"/>
      <c r="I494" s="71"/>
      <c r="J494" s="71"/>
      <c r="K494" s="71"/>
      <c r="L494" s="71"/>
      <c r="M494" s="71"/>
      <c r="N494" s="71"/>
      <c r="O494" s="71"/>
      <c r="P494" s="71"/>
    </row>
    <row r="495" spans="1:16" ht="11.25" customHeight="1" x14ac:dyDescent="0.25">
      <c r="A495" s="121"/>
      <c r="B495" s="122"/>
      <c r="C495" s="83"/>
      <c r="D495" s="123"/>
      <c r="E495" s="71"/>
      <c r="F495" s="71"/>
      <c r="G495" s="71"/>
      <c r="H495" s="71"/>
      <c r="I495" s="71"/>
      <c r="J495" s="71"/>
      <c r="K495" s="71"/>
      <c r="L495" s="71"/>
      <c r="M495" s="71"/>
      <c r="N495" s="71"/>
      <c r="O495" s="71"/>
      <c r="P495" s="71"/>
    </row>
    <row r="496" spans="1:16" ht="11.25" customHeight="1" x14ac:dyDescent="0.25">
      <c r="A496" s="121"/>
      <c r="B496" s="122"/>
      <c r="C496" s="83"/>
      <c r="D496" s="123"/>
      <c r="E496" s="71"/>
      <c r="F496" s="71"/>
      <c r="G496" s="71"/>
      <c r="H496" s="71"/>
      <c r="I496" s="71"/>
      <c r="J496" s="71"/>
      <c r="K496" s="71"/>
      <c r="L496" s="71"/>
      <c r="M496" s="71"/>
      <c r="N496" s="71"/>
      <c r="O496" s="71"/>
      <c r="P496" s="71"/>
    </row>
    <row r="497" spans="1:16" ht="11.25" customHeight="1" x14ac:dyDescent="0.25">
      <c r="A497" s="121"/>
      <c r="B497" s="122"/>
      <c r="C497" s="83"/>
      <c r="D497" s="123"/>
      <c r="E497" s="71"/>
      <c r="F497" s="71"/>
      <c r="G497" s="71"/>
      <c r="H497" s="71"/>
      <c r="I497" s="71"/>
      <c r="J497" s="71"/>
      <c r="K497" s="71"/>
      <c r="L497" s="71"/>
      <c r="M497" s="71"/>
      <c r="N497" s="71"/>
      <c r="O497" s="71"/>
      <c r="P497" s="71"/>
    </row>
    <row r="498" spans="1:16" ht="11.25" customHeight="1" x14ac:dyDescent="0.25">
      <c r="A498" s="121"/>
      <c r="B498" s="122"/>
      <c r="C498" s="83"/>
      <c r="D498" s="123"/>
      <c r="E498" s="71"/>
      <c r="F498" s="71"/>
      <c r="G498" s="71"/>
      <c r="H498" s="71"/>
      <c r="I498" s="71"/>
      <c r="J498" s="71"/>
      <c r="K498" s="71"/>
      <c r="L498" s="71"/>
      <c r="M498" s="71"/>
      <c r="N498" s="71"/>
      <c r="O498" s="71"/>
      <c r="P498" s="71"/>
    </row>
    <row r="499" spans="1:16" ht="11.25" customHeight="1" x14ac:dyDescent="0.25">
      <c r="A499" s="121"/>
      <c r="B499" s="122"/>
      <c r="C499" s="83"/>
      <c r="D499" s="123"/>
      <c r="E499" s="71"/>
      <c r="F499" s="71"/>
      <c r="G499" s="71"/>
      <c r="H499" s="71"/>
      <c r="I499" s="71"/>
      <c r="J499" s="71"/>
      <c r="K499" s="71"/>
      <c r="L499" s="71"/>
      <c r="M499" s="71"/>
      <c r="N499" s="71"/>
      <c r="O499" s="71"/>
      <c r="P499" s="71"/>
    </row>
    <row r="500" spans="1:16" ht="11.25" customHeight="1" x14ac:dyDescent="0.25">
      <c r="A500" s="121"/>
      <c r="B500" s="122"/>
      <c r="C500" s="83"/>
      <c r="D500" s="123"/>
      <c r="E500" s="71"/>
      <c r="F500" s="71"/>
      <c r="G500" s="71"/>
      <c r="H500" s="71"/>
      <c r="I500" s="71"/>
      <c r="J500" s="71"/>
      <c r="K500" s="71"/>
      <c r="L500" s="71"/>
      <c r="M500" s="71"/>
      <c r="N500" s="71"/>
      <c r="O500" s="71"/>
      <c r="P500" s="71"/>
    </row>
    <row r="501" spans="1:16" ht="11.25" customHeight="1" x14ac:dyDescent="0.25">
      <c r="A501" s="121"/>
      <c r="B501" s="122"/>
      <c r="C501" s="83"/>
      <c r="D501" s="123"/>
      <c r="E501" s="71"/>
      <c r="F501" s="71"/>
      <c r="G501" s="71"/>
      <c r="H501" s="71"/>
      <c r="I501" s="71"/>
      <c r="J501" s="71"/>
      <c r="K501" s="71"/>
      <c r="L501" s="71"/>
      <c r="M501" s="71"/>
      <c r="N501" s="71"/>
      <c r="O501" s="71"/>
      <c r="P501" s="71"/>
    </row>
    <row r="502" spans="1:16" ht="11.25" customHeight="1" x14ac:dyDescent="0.25">
      <c r="A502" s="121"/>
      <c r="B502" s="122"/>
      <c r="C502" s="83"/>
      <c r="D502" s="123"/>
      <c r="E502" s="71"/>
      <c r="F502" s="71"/>
      <c r="G502" s="71"/>
      <c r="H502" s="71"/>
      <c r="I502" s="71"/>
      <c r="J502" s="71"/>
      <c r="K502" s="71"/>
      <c r="L502" s="71"/>
      <c r="M502" s="71"/>
      <c r="N502" s="71"/>
      <c r="O502" s="71"/>
      <c r="P502" s="71"/>
    </row>
    <row r="503" spans="1:16" ht="11.25" customHeight="1" x14ac:dyDescent="0.25">
      <c r="A503" s="121"/>
      <c r="B503" s="122"/>
      <c r="C503" s="83"/>
      <c r="D503" s="123"/>
      <c r="E503" s="71"/>
      <c r="F503" s="71"/>
      <c r="G503" s="71"/>
      <c r="H503" s="71"/>
      <c r="I503" s="71"/>
      <c r="J503" s="71"/>
      <c r="K503" s="71"/>
      <c r="L503" s="71"/>
      <c r="M503" s="71"/>
      <c r="N503" s="71"/>
      <c r="O503" s="71"/>
      <c r="P503" s="71"/>
    </row>
    <row r="504" spans="1:16" ht="11.25" customHeight="1" x14ac:dyDescent="0.25">
      <c r="A504" s="121"/>
      <c r="B504" s="122"/>
      <c r="C504" s="83"/>
      <c r="D504" s="123"/>
      <c r="E504" s="71"/>
      <c r="F504" s="71"/>
      <c r="G504" s="71"/>
      <c r="H504" s="71"/>
      <c r="I504" s="71"/>
      <c r="J504" s="71"/>
      <c r="K504" s="71"/>
      <c r="L504" s="71"/>
      <c r="M504" s="71"/>
      <c r="N504" s="71"/>
      <c r="O504" s="71"/>
      <c r="P504" s="71"/>
    </row>
    <row r="505" spans="1:16" ht="11.25" customHeight="1" x14ac:dyDescent="0.25">
      <c r="A505" s="121"/>
      <c r="B505" s="122"/>
      <c r="C505" s="83"/>
      <c r="D505" s="123"/>
      <c r="E505" s="71"/>
      <c r="F505" s="71"/>
      <c r="G505" s="71"/>
      <c r="H505" s="71"/>
      <c r="I505" s="71"/>
      <c r="J505" s="71"/>
      <c r="K505" s="71"/>
      <c r="L505" s="71"/>
      <c r="M505" s="71"/>
      <c r="N505" s="71"/>
      <c r="O505" s="71"/>
      <c r="P505" s="71"/>
    </row>
    <row r="506" spans="1:16" ht="11.25" customHeight="1" x14ac:dyDescent="0.25">
      <c r="A506" s="121"/>
      <c r="B506" s="122"/>
      <c r="C506" s="83"/>
      <c r="D506" s="123"/>
      <c r="E506" s="71"/>
      <c r="F506" s="71"/>
      <c r="G506" s="71"/>
      <c r="H506" s="71"/>
      <c r="I506" s="71"/>
      <c r="J506" s="71"/>
      <c r="K506" s="71"/>
      <c r="L506" s="71"/>
      <c r="M506" s="71"/>
      <c r="N506" s="71"/>
      <c r="O506" s="71"/>
      <c r="P506" s="71"/>
    </row>
    <row r="507" spans="1:16" ht="11.25" customHeight="1" x14ac:dyDescent="0.25">
      <c r="A507" s="121"/>
      <c r="B507" s="122"/>
      <c r="C507" s="83"/>
      <c r="D507" s="123"/>
      <c r="E507" s="71"/>
      <c r="F507" s="71"/>
      <c r="G507" s="71"/>
      <c r="H507" s="71"/>
      <c r="I507" s="71"/>
      <c r="J507" s="71"/>
      <c r="K507" s="71"/>
      <c r="L507" s="71"/>
      <c r="M507" s="71"/>
      <c r="N507" s="71"/>
      <c r="O507" s="71"/>
      <c r="P507" s="71"/>
    </row>
    <row r="508" spans="1:16" ht="11.25" customHeight="1" x14ac:dyDescent="0.25">
      <c r="A508" s="121"/>
      <c r="B508" s="122"/>
      <c r="C508" s="83"/>
      <c r="D508" s="123"/>
      <c r="E508" s="71"/>
      <c r="F508" s="71"/>
      <c r="G508" s="71"/>
      <c r="H508" s="71"/>
      <c r="I508" s="71"/>
      <c r="J508" s="71"/>
      <c r="K508" s="71"/>
      <c r="L508" s="71"/>
      <c r="M508" s="71"/>
      <c r="N508" s="71"/>
      <c r="O508" s="71"/>
      <c r="P508" s="71"/>
    </row>
    <row r="509" spans="1:16" ht="11.25" customHeight="1" x14ac:dyDescent="0.25">
      <c r="A509" s="121"/>
      <c r="B509" s="122"/>
      <c r="C509" s="83"/>
      <c r="D509" s="123"/>
      <c r="E509" s="71"/>
      <c r="F509" s="71"/>
      <c r="G509" s="71"/>
      <c r="H509" s="71"/>
      <c r="I509" s="71"/>
      <c r="J509" s="71"/>
      <c r="K509" s="71"/>
      <c r="L509" s="71"/>
      <c r="M509" s="71"/>
      <c r="N509" s="71"/>
      <c r="O509" s="71"/>
      <c r="P509" s="71"/>
    </row>
    <row r="510" spans="1:16" ht="11.25" customHeight="1" x14ac:dyDescent="0.25">
      <c r="A510" s="121"/>
      <c r="B510" s="122"/>
      <c r="C510" s="83"/>
      <c r="D510" s="123"/>
      <c r="E510" s="71"/>
      <c r="F510" s="71"/>
      <c r="G510" s="71"/>
      <c r="H510" s="71"/>
      <c r="I510" s="71"/>
      <c r="J510" s="71"/>
      <c r="K510" s="71"/>
      <c r="L510" s="71"/>
      <c r="M510" s="71"/>
      <c r="N510" s="71"/>
      <c r="O510" s="71"/>
      <c r="P510" s="71"/>
    </row>
    <row r="511" spans="1:16" ht="11.25" customHeight="1" x14ac:dyDescent="0.25">
      <c r="A511" s="121"/>
      <c r="B511" s="122"/>
      <c r="C511" s="83"/>
      <c r="D511" s="123"/>
      <c r="E511" s="71"/>
      <c r="F511" s="71"/>
      <c r="G511" s="71"/>
      <c r="H511" s="71"/>
      <c r="I511" s="71"/>
      <c r="J511" s="71"/>
      <c r="K511" s="71"/>
      <c r="L511" s="71"/>
      <c r="M511" s="71"/>
      <c r="N511" s="71"/>
      <c r="O511" s="71"/>
      <c r="P511" s="71"/>
    </row>
    <row r="512" spans="1:16" ht="11.25" customHeight="1" x14ac:dyDescent="0.25">
      <c r="A512" s="121"/>
      <c r="B512" s="122"/>
      <c r="C512" s="83"/>
      <c r="D512" s="123"/>
      <c r="E512" s="71"/>
      <c r="F512" s="71"/>
      <c r="G512" s="71"/>
      <c r="H512" s="71"/>
      <c r="I512" s="71"/>
      <c r="J512" s="71"/>
      <c r="K512" s="71"/>
      <c r="L512" s="71"/>
      <c r="M512" s="71"/>
      <c r="N512" s="71"/>
      <c r="O512" s="71"/>
      <c r="P512" s="71"/>
    </row>
    <row r="513" spans="1:16" ht="11.25" customHeight="1" x14ac:dyDescent="0.25">
      <c r="A513" s="121"/>
      <c r="B513" s="122"/>
      <c r="C513" s="83"/>
      <c r="D513" s="123"/>
      <c r="E513" s="71"/>
      <c r="F513" s="71"/>
      <c r="G513" s="71"/>
      <c r="H513" s="71"/>
      <c r="I513" s="71"/>
      <c r="J513" s="71"/>
      <c r="K513" s="71"/>
      <c r="L513" s="71"/>
      <c r="M513" s="71"/>
      <c r="N513" s="71"/>
      <c r="O513" s="71"/>
      <c r="P513" s="71"/>
    </row>
    <row r="514" spans="1:16" ht="11.25" customHeight="1" x14ac:dyDescent="0.25">
      <c r="A514" s="121"/>
      <c r="B514" s="122"/>
      <c r="C514" s="83"/>
      <c r="D514" s="123"/>
      <c r="E514" s="71"/>
      <c r="F514" s="71"/>
      <c r="G514" s="71"/>
      <c r="H514" s="71"/>
      <c r="I514" s="71"/>
      <c r="J514" s="71"/>
      <c r="K514" s="71"/>
      <c r="L514" s="71"/>
      <c r="M514" s="71"/>
      <c r="N514" s="71"/>
      <c r="O514" s="71"/>
      <c r="P514" s="71"/>
    </row>
    <row r="515" spans="1:16" ht="11.25" customHeight="1" x14ac:dyDescent="0.25">
      <c r="A515" s="121"/>
      <c r="B515" s="122"/>
      <c r="C515" s="83"/>
      <c r="D515" s="123"/>
      <c r="E515" s="71"/>
      <c r="F515" s="71"/>
      <c r="G515" s="71"/>
      <c r="H515" s="71"/>
      <c r="I515" s="71"/>
      <c r="J515" s="71"/>
      <c r="K515" s="71"/>
      <c r="L515" s="71"/>
      <c r="M515" s="71"/>
      <c r="N515" s="71"/>
      <c r="O515" s="71"/>
      <c r="P515" s="71"/>
    </row>
    <row r="516" spans="1:16" ht="11.25" customHeight="1" x14ac:dyDescent="0.25">
      <c r="A516" s="121"/>
      <c r="B516" s="122"/>
      <c r="C516" s="83"/>
      <c r="D516" s="123"/>
      <c r="E516" s="71"/>
      <c r="F516" s="71"/>
      <c r="G516" s="71"/>
      <c r="H516" s="71"/>
      <c r="I516" s="71"/>
      <c r="J516" s="71"/>
      <c r="K516" s="71"/>
      <c r="L516" s="71"/>
      <c r="M516" s="71"/>
      <c r="N516" s="71"/>
      <c r="O516" s="71"/>
      <c r="P516" s="71"/>
    </row>
    <row r="517" spans="1:16" ht="11.25" customHeight="1" x14ac:dyDescent="0.25">
      <c r="A517" s="121"/>
      <c r="B517" s="122"/>
      <c r="C517" s="83"/>
      <c r="D517" s="123"/>
      <c r="E517" s="71"/>
      <c r="F517" s="71"/>
      <c r="G517" s="71"/>
      <c r="H517" s="71"/>
      <c r="I517" s="71"/>
      <c r="J517" s="71"/>
      <c r="K517" s="71"/>
      <c r="L517" s="71"/>
      <c r="M517" s="71"/>
      <c r="N517" s="71"/>
      <c r="O517" s="71"/>
      <c r="P517" s="71"/>
    </row>
    <row r="518" spans="1:16" ht="11.25" customHeight="1" x14ac:dyDescent="0.25">
      <c r="A518" s="121"/>
      <c r="B518" s="122"/>
      <c r="C518" s="83"/>
      <c r="D518" s="123"/>
      <c r="E518" s="71"/>
      <c r="F518" s="71"/>
      <c r="G518" s="71"/>
      <c r="H518" s="71"/>
      <c r="I518" s="71"/>
      <c r="J518" s="71"/>
      <c r="K518" s="71"/>
      <c r="L518" s="71"/>
      <c r="M518" s="71"/>
      <c r="N518" s="71"/>
      <c r="O518" s="71"/>
      <c r="P518" s="71"/>
    </row>
    <row r="519" spans="1:16" ht="11.25" customHeight="1" x14ac:dyDescent="0.25">
      <c r="A519" s="121"/>
      <c r="B519" s="122"/>
      <c r="C519" s="83"/>
      <c r="D519" s="123"/>
      <c r="E519" s="71"/>
      <c r="F519" s="71"/>
      <c r="G519" s="71"/>
      <c r="H519" s="71"/>
      <c r="I519" s="71"/>
      <c r="J519" s="71"/>
      <c r="K519" s="71"/>
      <c r="L519" s="71"/>
      <c r="M519" s="71"/>
      <c r="N519" s="71"/>
      <c r="O519" s="71"/>
      <c r="P519" s="71"/>
    </row>
    <row r="520" spans="1:16" ht="11.25" customHeight="1" x14ac:dyDescent="0.25">
      <c r="A520" s="121"/>
      <c r="B520" s="122"/>
      <c r="C520" s="83"/>
      <c r="D520" s="123"/>
      <c r="E520" s="71"/>
      <c r="F520" s="71"/>
      <c r="G520" s="71"/>
      <c r="H520" s="71"/>
      <c r="I520" s="71"/>
      <c r="J520" s="71"/>
      <c r="K520" s="71"/>
      <c r="L520" s="71"/>
      <c r="M520" s="71"/>
      <c r="N520" s="71"/>
      <c r="O520" s="71"/>
      <c r="P520" s="71"/>
    </row>
    <row r="521" spans="1:16" ht="11.25" customHeight="1" x14ac:dyDescent="0.25">
      <c r="A521" s="121"/>
      <c r="B521" s="122"/>
      <c r="C521" s="83"/>
      <c r="D521" s="123"/>
      <c r="E521" s="71"/>
      <c r="F521" s="71"/>
      <c r="G521" s="71"/>
      <c r="H521" s="71"/>
      <c r="I521" s="71"/>
      <c r="J521" s="71"/>
      <c r="K521" s="71"/>
      <c r="L521" s="71"/>
      <c r="M521" s="71"/>
      <c r="N521" s="71"/>
      <c r="O521" s="71"/>
      <c r="P521" s="71"/>
    </row>
    <row r="522" spans="1:16" ht="11.25" customHeight="1" x14ac:dyDescent="0.25">
      <c r="A522" s="121"/>
      <c r="B522" s="122"/>
      <c r="C522" s="83"/>
      <c r="D522" s="123"/>
      <c r="E522" s="71"/>
      <c r="F522" s="71"/>
      <c r="G522" s="71"/>
      <c r="H522" s="71"/>
      <c r="I522" s="71"/>
      <c r="J522" s="71"/>
      <c r="K522" s="71"/>
      <c r="L522" s="71"/>
      <c r="M522" s="71"/>
      <c r="N522" s="71"/>
      <c r="O522" s="71"/>
      <c r="P522" s="71"/>
    </row>
    <row r="523" spans="1:16" ht="11.25" customHeight="1" x14ac:dyDescent="0.25">
      <c r="A523" s="121"/>
      <c r="B523" s="122"/>
      <c r="C523" s="83"/>
      <c r="D523" s="123"/>
      <c r="E523" s="71"/>
      <c r="F523" s="71"/>
      <c r="G523" s="71"/>
      <c r="H523" s="71"/>
      <c r="I523" s="71"/>
      <c r="J523" s="71"/>
      <c r="K523" s="71"/>
      <c r="L523" s="71"/>
      <c r="M523" s="71"/>
      <c r="N523" s="71"/>
      <c r="O523" s="71"/>
      <c r="P523" s="71"/>
    </row>
    <row r="524" spans="1:16" ht="11.25" customHeight="1" x14ac:dyDescent="0.25">
      <c r="A524" s="121"/>
      <c r="B524" s="122"/>
      <c r="C524" s="83"/>
      <c r="D524" s="123"/>
      <c r="E524" s="71"/>
      <c r="F524" s="71"/>
      <c r="G524" s="71"/>
      <c r="H524" s="71"/>
      <c r="I524" s="71"/>
      <c r="J524" s="71"/>
      <c r="K524" s="71"/>
      <c r="L524" s="71"/>
      <c r="M524" s="71"/>
      <c r="N524" s="71"/>
      <c r="O524" s="71"/>
      <c r="P524" s="71"/>
    </row>
    <row r="525" spans="1:16" ht="11.25" customHeight="1" x14ac:dyDescent="0.25">
      <c r="A525" s="121"/>
      <c r="B525" s="122"/>
      <c r="C525" s="83"/>
      <c r="D525" s="123"/>
      <c r="E525" s="71"/>
      <c r="F525" s="71"/>
      <c r="G525" s="71"/>
      <c r="H525" s="71"/>
      <c r="I525" s="71"/>
      <c r="J525" s="71"/>
      <c r="K525" s="71"/>
      <c r="L525" s="71"/>
      <c r="M525" s="71"/>
      <c r="N525" s="71"/>
      <c r="O525" s="71"/>
      <c r="P525" s="71"/>
    </row>
    <row r="526" spans="1:16" ht="11.25" customHeight="1" x14ac:dyDescent="0.25">
      <c r="A526" s="121"/>
      <c r="B526" s="122"/>
      <c r="C526" s="83"/>
      <c r="D526" s="123"/>
      <c r="E526" s="71"/>
      <c r="F526" s="71"/>
      <c r="G526" s="71"/>
      <c r="H526" s="71"/>
      <c r="I526" s="71"/>
      <c r="J526" s="71"/>
      <c r="K526" s="71"/>
      <c r="L526" s="71"/>
      <c r="M526" s="71"/>
      <c r="N526" s="71"/>
      <c r="O526" s="71"/>
      <c r="P526" s="71"/>
    </row>
    <row r="527" spans="1:16" ht="11.25" customHeight="1" x14ac:dyDescent="0.25">
      <c r="A527" s="121"/>
      <c r="B527" s="122"/>
      <c r="C527" s="83"/>
      <c r="D527" s="123"/>
      <c r="E527" s="71"/>
      <c r="F527" s="71"/>
      <c r="G527" s="71"/>
      <c r="H527" s="71"/>
      <c r="I527" s="71"/>
      <c r="J527" s="71"/>
      <c r="K527" s="71"/>
      <c r="L527" s="71"/>
      <c r="M527" s="71"/>
      <c r="N527" s="71"/>
      <c r="O527" s="71"/>
      <c r="P527" s="71"/>
    </row>
    <row r="528" spans="1:16" ht="11.25" customHeight="1" x14ac:dyDescent="0.25">
      <c r="A528" s="121"/>
      <c r="B528" s="122"/>
      <c r="C528" s="83"/>
      <c r="D528" s="123"/>
      <c r="E528" s="71"/>
      <c r="F528" s="71"/>
      <c r="G528" s="71"/>
      <c r="H528" s="71"/>
      <c r="I528" s="71"/>
      <c r="J528" s="71"/>
      <c r="K528" s="71"/>
      <c r="L528" s="71"/>
      <c r="M528" s="71"/>
      <c r="N528" s="71"/>
      <c r="O528" s="71"/>
      <c r="P528" s="71"/>
    </row>
    <row r="529" spans="1:16" ht="11.25" customHeight="1" x14ac:dyDescent="0.25">
      <c r="A529" s="121"/>
      <c r="B529" s="122"/>
      <c r="C529" s="83"/>
      <c r="D529" s="123"/>
      <c r="E529" s="71"/>
      <c r="F529" s="71"/>
      <c r="G529" s="71"/>
      <c r="H529" s="71"/>
      <c r="I529" s="71"/>
      <c r="J529" s="71"/>
      <c r="K529" s="71"/>
      <c r="L529" s="71"/>
      <c r="M529" s="71"/>
      <c r="N529" s="71"/>
      <c r="O529" s="71"/>
      <c r="P529" s="71"/>
    </row>
    <row r="530" spans="1:16" ht="11.25" customHeight="1" x14ac:dyDescent="0.25">
      <c r="A530" s="121"/>
      <c r="B530" s="122"/>
      <c r="C530" s="83"/>
      <c r="D530" s="123"/>
      <c r="E530" s="71"/>
      <c r="F530" s="71"/>
      <c r="G530" s="71"/>
      <c r="H530" s="71"/>
      <c r="I530" s="71"/>
      <c r="J530" s="71"/>
      <c r="K530" s="71"/>
      <c r="L530" s="71"/>
      <c r="M530" s="71"/>
      <c r="N530" s="71"/>
      <c r="O530" s="71"/>
      <c r="P530" s="71"/>
    </row>
    <row r="531" spans="1:16" ht="11.25" customHeight="1" x14ac:dyDescent="0.25">
      <c r="A531" s="121"/>
      <c r="B531" s="122"/>
      <c r="C531" s="83"/>
      <c r="D531" s="123"/>
      <c r="E531" s="71"/>
      <c r="F531" s="71"/>
      <c r="G531" s="71"/>
      <c r="H531" s="71"/>
      <c r="I531" s="71"/>
      <c r="J531" s="71"/>
      <c r="K531" s="71"/>
      <c r="L531" s="71"/>
      <c r="M531" s="71"/>
      <c r="N531" s="71"/>
      <c r="O531" s="71"/>
      <c r="P531" s="71"/>
    </row>
    <row r="532" spans="1:16" ht="11.25" customHeight="1" x14ac:dyDescent="0.25">
      <c r="A532" s="121"/>
      <c r="B532" s="122"/>
      <c r="C532" s="83"/>
      <c r="D532" s="123"/>
      <c r="E532" s="71"/>
      <c r="F532" s="71"/>
      <c r="G532" s="71"/>
      <c r="H532" s="71"/>
      <c r="I532" s="71"/>
      <c r="J532" s="71"/>
      <c r="K532" s="71"/>
      <c r="L532" s="71"/>
      <c r="M532" s="71"/>
      <c r="N532" s="71"/>
      <c r="O532" s="71"/>
      <c r="P532" s="71"/>
    </row>
    <row r="533" spans="1:16" ht="11.25" customHeight="1" x14ac:dyDescent="0.25">
      <c r="A533" s="121"/>
      <c r="B533" s="122"/>
      <c r="C533" s="83"/>
      <c r="D533" s="123"/>
      <c r="E533" s="71"/>
      <c r="F533" s="71"/>
      <c r="G533" s="71"/>
      <c r="H533" s="71"/>
      <c r="I533" s="71"/>
      <c r="J533" s="71"/>
      <c r="K533" s="71"/>
      <c r="L533" s="71"/>
      <c r="M533" s="71"/>
      <c r="N533" s="71"/>
      <c r="O533" s="71"/>
      <c r="P533" s="71"/>
    </row>
    <row r="534" spans="1:16" ht="11.25" customHeight="1" x14ac:dyDescent="0.25">
      <c r="A534" s="121"/>
      <c r="B534" s="122"/>
      <c r="C534" s="83"/>
      <c r="D534" s="123"/>
      <c r="E534" s="71"/>
      <c r="F534" s="71"/>
      <c r="G534" s="71"/>
      <c r="H534" s="71"/>
      <c r="I534" s="71"/>
      <c r="J534" s="71"/>
      <c r="K534" s="71"/>
      <c r="L534" s="71"/>
      <c r="M534" s="71"/>
      <c r="N534" s="71"/>
      <c r="O534" s="71"/>
      <c r="P534" s="71"/>
    </row>
    <row r="535" spans="1:16" ht="11.25" customHeight="1" x14ac:dyDescent="0.25">
      <c r="A535" s="121"/>
      <c r="B535" s="122"/>
      <c r="C535" s="83"/>
      <c r="D535" s="123"/>
      <c r="E535" s="71"/>
      <c r="F535" s="71"/>
      <c r="G535" s="71"/>
      <c r="H535" s="71"/>
      <c r="I535" s="71"/>
      <c r="J535" s="71"/>
      <c r="K535" s="71"/>
      <c r="L535" s="71"/>
      <c r="M535" s="71"/>
      <c r="N535" s="71"/>
      <c r="O535" s="71"/>
      <c r="P535" s="71"/>
    </row>
    <row r="536" spans="1:16" ht="11.25" customHeight="1" x14ac:dyDescent="0.25">
      <c r="A536" s="121"/>
      <c r="B536" s="122"/>
      <c r="C536" s="83"/>
      <c r="D536" s="123"/>
      <c r="E536" s="71"/>
      <c r="F536" s="71"/>
      <c r="G536" s="71"/>
      <c r="H536" s="71"/>
      <c r="I536" s="71"/>
      <c r="J536" s="71"/>
      <c r="K536" s="71"/>
      <c r="L536" s="71"/>
      <c r="M536" s="71"/>
      <c r="N536" s="71"/>
      <c r="O536" s="71"/>
      <c r="P536" s="71"/>
    </row>
    <row r="537" spans="1:16" ht="11.25" customHeight="1" x14ac:dyDescent="0.25">
      <c r="A537" s="121"/>
      <c r="B537" s="122"/>
      <c r="C537" s="83"/>
      <c r="D537" s="123"/>
      <c r="E537" s="71"/>
      <c r="F537" s="71"/>
      <c r="G537" s="71"/>
      <c r="H537" s="71"/>
      <c r="I537" s="71"/>
      <c r="J537" s="71"/>
      <c r="K537" s="71"/>
      <c r="L537" s="71"/>
      <c r="M537" s="71"/>
      <c r="N537" s="71"/>
      <c r="O537" s="71"/>
      <c r="P537" s="71"/>
    </row>
    <row r="538" spans="1:16" ht="11.25" customHeight="1" x14ac:dyDescent="0.25">
      <c r="A538" s="121"/>
      <c r="B538" s="122"/>
      <c r="C538" s="83"/>
      <c r="D538" s="123"/>
      <c r="E538" s="71"/>
      <c r="F538" s="71"/>
      <c r="G538" s="71"/>
      <c r="H538" s="71"/>
      <c r="I538" s="71"/>
      <c r="J538" s="71"/>
      <c r="K538" s="71"/>
      <c r="L538" s="71"/>
      <c r="M538" s="71"/>
      <c r="N538" s="71"/>
      <c r="O538" s="71"/>
      <c r="P538" s="71"/>
    </row>
    <row r="539" spans="1:16" ht="11.25" customHeight="1" x14ac:dyDescent="0.25">
      <c r="A539" s="121"/>
      <c r="B539" s="122"/>
      <c r="C539" s="83"/>
      <c r="D539" s="123"/>
      <c r="E539" s="71"/>
      <c r="F539" s="71"/>
      <c r="G539" s="71"/>
      <c r="H539" s="71"/>
      <c r="I539" s="71"/>
      <c r="J539" s="71"/>
      <c r="K539" s="71"/>
      <c r="L539" s="71"/>
      <c r="M539" s="71"/>
      <c r="N539" s="71"/>
      <c r="O539" s="71"/>
      <c r="P539" s="71"/>
    </row>
    <row r="540" spans="1:16" ht="11.25" customHeight="1" x14ac:dyDescent="0.25">
      <c r="A540" s="121"/>
      <c r="B540" s="122"/>
      <c r="C540" s="83"/>
      <c r="D540" s="123"/>
      <c r="E540" s="71"/>
      <c r="F540" s="71"/>
      <c r="G540" s="71"/>
      <c r="H540" s="71"/>
      <c r="I540" s="71"/>
      <c r="J540" s="71"/>
      <c r="K540" s="71"/>
      <c r="L540" s="71"/>
      <c r="M540" s="71"/>
      <c r="N540" s="71"/>
      <c r="O540" s="71"/>
      <c r="P540" s="71"/>
    </row>
    <row r="541" spans="1:16" ht="11.25" customHeight="1" x14ac:dyDescent="0.25">
      <c r="A541" s="121"/>
      <c r="B541" s="122"/>
      <c r="C541" s="83"/>
      <c r="D541" s="123"/>
      <c r="E541" s="71"/>
      <c r="F541" s="71"/>
      <c r="G541" s="71"/>
      <c r="H541" s="71"/>
      <c r="I541" s="71"/>
      <c r="J541" s="71"/>
      <c r="K541" s="71"/>
      <c r="L541" s="71"/>
      <c r="M541" s="71"/>
      <c r="N541" s="71"/>
      <c r="O541" s="71"/>
      <c r="P541" s="71"/>
    </row>
    <row r="542" spans="1:16" ht="11.25" customHeight="1" x14ac:dyDescent="0.25">
      <c r="A542" s="121"/>
      <c r="B542" s="122"/>
      <c r="C542" s="83"/>
      <c r="D542" s="123"/>
      <c r="E542" s="71"/>
      <c r="F542" s="71"/>
      <c r="G542" s="71"/>
      <c r="H542" s="71"/>
      <c r="I542" s="71"/>
      <c r="J542" s="71"/>
      <c r="K542" s="71"/>
      <c r="L542" s="71"/>
      <c r="M542" s="71"/>
      <c r="N542" s="71"/>
      <c r="O542" s="71"/>
      <c r="P542" s="71"/>
    </row>
    <row r="543" spans="1:16" ht="11.25" customHeight="1" x14ac:dyDescent="0.25">
      <c r="A543" s="121"/>
      <c r="B543" s="122"/>
      <c r="C543" s="83"/>
      <c r="D543" s="123"/>
      <c r="E543" s="71"/>
      <c r="F543" s="71"/>
      <c r="G543" s="71"/>
      <c r="H543" s="71"/>
      <c r="I543" s="71"/>
      <c r="J543" s="71"/>
      <c r="K543" s="71"/>
      <c r="L543" s="71"/>
      <c r="M543" s="71"/>
      <c r="N543" s="71"/>
      <c r="O543" s="71"/>
      <c r="P543" s="71"/>
    </row>
    <row r="544" spans="1:16" ht="11.25" customHeight="1" x14ac:dyDescent="0.25">
      <c r="A544" s="121"/>
      <c r="B544" s="122"/>
      <c r="C544" s="83"/>
      <c r="D544" s="123"/>
      <c r="E544" s="71"/>
      <c r="F544" s="71"/>
      <c r="G544" s="71"/>
      <c r="H544" s="71"/>
      <c r="I544" s="71"/>
      <c r="J544" s="71"/>
      <c r="K544" s="71"/>
      <c r="L544" s="71"/>
      <c r="M544" s="71"/>
      <c r="N544" s="71"/>
      <c r="O544" s="71"/>
      <c r="P544" s="71"/>
    </row>
    <row r="545" spans="1:16" ht="11.25" customHeight="1" x14ac:dyDescent="0.25">
      <c r="A545" s="121"/>
      <c r="B545" s="122"/>
      <c r="C545" s="83"/>
      <c r="D545" s="123"/>
      <c r="E545" s="71"/>
      <c r="F545" s="71"/>
      <c r="G545" s="71"/>
      <c r="H545" s="71"/>
      <c r="I545" s="71"/>
      <c r="J545" s="71"/>
      <c r="K545" s="71"/>
      <c r="L545" s="71"/>
      <c r="M545" s="71"/>
      <c r="N545" s="71"/>
      <c r="O545" s="71"/>
      <c r="P545" s="71"/>
    </row>
    <row r="546" spans="1:16" ht="11.25" customHeight="1" x14ac:dyDescent="0.25">
      <c r="A546" s="121"/>
      <c r="B546" s="122"/>
      <c r="C546" s="83"/>
      <c r="D546" s="123"/>
      <c r="E546" s="71"/>
      <c r="F546" s="71"/>
      <c r="G546" s="71"/>
      <c r="H546" s="71"/>
      <c r="I546" s="71"/>
      <c r="J546" s="71"/>
      <c r="K546" s="71"/>
      <c r="L546" s="71"/>
      <c r="M546" s="71"/>
      <c r="N546" s="71"/>
      <c r="O546" s="71"/>
      <c r="P546" s="71"/>
    </row>
    <row r="547" spans="1:16" ht="11.25" customHeight="1" x14ac:dyDescent="0.25">
      <c r="A547" s="121"/>
      <c r="B547" s="122"/>
      <c r="C547" s="83"/>
      <c r="D547" s="123"/>
      <c r="E547" s="71"/>
      <c r="F547" s="71"/>
      <c r="G547" s="71"/>
      <c r="H547" s="71"/>
      <c r="I547" s="71"/>
      <c r="J547" s="71"/>
      <c r="K547" s="71"/>
      <c r="L547" s="71"/>
      <c r="M547" s="71"/>
      <c r="N547" s="71"/>
      <c r="O547" s="71"/>
      <c r="P547" s="71"/>
    </row>
    <row r="548" spans="1:16" ht="11.25" customHeight="1" x14ac:dyDescent="0.25">
      <c r="A548" s="121"/>
      <c r="B548" s="122"/>
      <c r="C548" s="83"/>
      <c r="D548" s="123"/>
      <c r="E548" s="71"/>
      <c r="F548" s="71"/>
      <c r="G548" s="71"/>
      <c r="H548" s="71"/>
      <c r="I548" s="71"/>
      <c r="J548" s="71"/>
      <c r="K548" s="71"/>
      <c r="L548" s="71"/>
      <c r="M548" s="71"/>
      <c r="N548" s="71"/>
      <c r="O548" s="71"/>
      <c r="P548" s="71"/>
    </row>
    <row r="549" spans="1:16" ht="11.25" customHeight="1" x14ac:dyDescent="0.25">
      <c r="A549" s="121"/>
      <c r="B549" s="122"/>
      <c r="C549" s="83"/>
      <c r="D549" s="123"/>
      <c r="E549" s="71"/>
      <c r="F549" s="71"/>
      <c r="G549" s="71"/>
      <c r="H549" s="71"/>
      <c r="I549" s="71"/>
      <c r="J549" s="71"/>
      <c r="K549" s="71"/>
      <c r="L549" s="71"/>
      <c r="M549" s="71"/>
      <c r="N549" s="71"/>
      <c r="O549" s="71"/>
      <c r="P549" s="71"/>
    </row>
    <row r="550" spans="1:16" ht="11.25" customHeight="1" x14ac:dyDescent="0.25">
      <c r="A550" s="121"/>
      <c r="B550" s="122"/>
      <c r="C550" s="83"/>
      <c r="D550" s="123"/>
      <c r="E550" s="71"/>
      <c r="F550" s="71"/>
      <c r="G550" s="71"/>
      <c r="H550" s="71"/>
      <c r="I550" s="71"/>
      <c r="J550" s="71"/>
      <c r="K550" s="71"/>
      <c r="L550" s="71"/>
      <c r="M550" s="71"/>
      <c r="N550" s="71"/>
      <c r="O550" s="71"/>
      <c r="P550" s="71"/>
    </row>
    <row r="551" spans="1:16" ht="11.25" customHeight="1" x14ac:dyDescent="0.25">
      <c r="A551" s="121"/>
      <c r="B551" s="122"/>
      <c r="C551" s="83"/>
      <c r="D551" s="123"/>
      <c r="E551" s="71"/>
      <c r="F551" s="71"/>
      <c r="G551" s="71"/>
      <c r="H551" s="71"/>
      <c r="I551" s="71"/>
      <c r="J551" s="71"/>
      <c r="K551" s="71"/>
      <c r="L551" s="71"/>
      <c r="M551" s="71"/>
      <c r="N551" s="71"/>
      <c r="O551" s="71"/>
      <c r="P551" s="71"/>
    </row>
    <row r="552" spans="1:16" ht="11.25" customHeight="1" x14ac:dyDescent="0.25">
      <c r="A552" s="121"/>
      <c r="B552" s="122"/>
      <c r="C552" s="83"/>
      <c r="D552" s="123"/>
      <c r="E552" s="71"/>
      <c r="F552" s="71"/>
      <c r="G552" s="71"/>
      <c r="H552" s="71"/>
      <c r="I552" s="71"/>
      <c r="J552" s="71"/>
      <c r="K552" s="71"/>
      <c r="L552" s="71"/>
      <c r="M552" s="71"/>
      <c r="N552" s="71"/>
      <c r="O552" s="71"/>
      <c r="P552" s="71"/>
    </row>
    <row r="553" spans="1:16" ht="11.25" customHeight="1" x14ac:dyDescent="0.25">
      <c r="A553" s="121"/>
      <c r="B553" s="122"/>
      <c r="C553" s="83"/>
      <c r="D553" s="123"/>
      <c r="E553" s="71"/>
      <c r="F553" s="71"/>
      <c r="G553" s="71"/>
      <c r="H553" s="71"/>
      <c r="I553" s="71"/>
      <c r="J553" s="71"/>
      <c r="K553" s="71"/>
      <c r="L553" s="71"/>
      <c r="M553" s="71"/>
      <c r="N553" s="71"/>
      <c r="O553" s="71"/>
      <c r="P553" s="71"/>
    </row>
    <row r="554" spans="1:16" ht="11.25" customHeight="1" x14ac:dyDescent="0.25">
      <c r="A554" s="121"/>
      <c r="B554" s="122"/>
      <c r="C554" s="83"/>
      <c r="D554" s="123"/>
      <c r="E554" s="71"/>
      <c r="F554" s="71"/>
      <c r="G554" s="71"/>
      <c r="H554" s="71"/>
      <c r="I554" s="71"/>
      <c r="J554" s="71"/>
      <c r="K554" s="71"/>
      <c r="L554" s="71"/>
      <c r="M554" s="71"/>
      <c r="N554" s="71"/>
      <c r="O554" s="71"/>
      <c r="P554" s="71"/>
    </row>
    <row r="555" spans="1:16" ht="11.25" customHeight="1" x14ac:dyDescent="0.25">
      <c r="A555" s="121"/>
      <c r="B555" s="122"/>
      <c r="C555" s="83"/>
      <c r="D555" s="123"/>
      <c r="E555" s="71"/>
      <c r="F555" s="71"/>
      <c r="G555" s="71"/>
      <c r="H555" s="71"/>
      <c r="I555" s="71"/>
      <c r="J555" s="71"/>
      <c r="K555" s="71"/>
      <c r="L555" s="71"/>
      <c r="M555" s="71"/>
      <c r="N555" s="71"/>
      <c r="O555" s="71"/>
      <c r="P555" s="71"/>
    </row>
    <row r="556" spans="1:16" ht="11.25" customHeight="1" x14ac:dyDescent="0.25">
      <c r="A556" s="121"/>
      <c r="B556" s="122"/>
      <c r="C556" s="83"/>
      <c r="D556" s="123"/>
      <c r="E556" s="71"/>
      <c r="F556" s="71"/>
      <c r="G556" s="71"/>
      <c r="H556" s="71"/>
      <c r="I556" s="71"/>
      <c r="J556" s="71"/>
      <c r="K556" s="71"/>
      <c r="L556" s="71"/>
      <c r="M556" s="71"/>
      <c r="N556" s="71"/>
      <c r="O556" s="71"/>
      <c r="P556" s="71"/>
    </row>
    <row r="557" spans="1:16" ht="11.25" customHeight="1" x14ac:dyDescent="0.25">
      <c r="A557" s="121"/>
      <c r="B557" s="122"/>
      <c r="C557" s="83"/>
      <c r="D557" s="123"/>
      <c r="E557" s="71"/>
      <c r="F557" s="71"/>
      <c r="G557" s="71"/>
      <c r="H557" s="71"/>
      <c r="I557" s="71"/>
      <c r="J557" s="71"/>
      <c r="K557" s="71"/>
      <c r="L557" s="71"/>
      <c r="M557" s="71"/>
      <c r="N557" s="71"/>
      <c r="O557" s="71"/>
      <c r="P557" s="71"/>
    </row>
    <row r="558" spans="1:16" ht="11.25" customHeight="1" x14ac:dyDescent="0.25">
      <c r="A558" s="121"/>
      <c r="B558" s="122"/>
      <c r="C558" s="83"/>
      <c r="D558" s="123"/>
      <c r="E558" s="71"/>
      <c r="F558" s="71"/>
      <c r="G558" s="71"/>
      <c r="H558" s="71"/>
      <c r="I558" s="71"/>
      <c r="J558" s="71"/>
      <c r="K558" s="71"/>
      <c r="L558" s="71"/>
      <c r="M558" s="71"/>
      <c r="N558" s="71"/>
      <c r="O558" s="71"/>
      <c r="P558" s="71"/>
    </row>
    <row r="559" spans="1:16" ht="11.25" customHeight="1" x14ac:dyDescent="0.25">
      <c r="A559" s="121"/>
      <c r="B559" s="122"/>
      <c r="C559" s="83"/>
      <c r="D559" s="123"/>
      <c r="E559" s="71"/>
      <c r="F559" s="71"/>
      <c r="G559" s="71"/>
      <c r="H559" s="71"/>
      <c r="I559" s="71"/>
      <c r="J559" s="71"/>
      <c r="K559" s="71"/>
      <c r="L559" s="71"/>
      <c r="M559" s="71"/>
      <c r="N559" s="71"/>
      <c r="O559" s="71"/>
      <c r="P559" s="71"/>
    </row>
    <row r="560" spans="1:16" ht="11.25" customHeight="1" x14ac:dyDescent="0.25">
      <c r="A560" s="121"/>
      <c r="B560" s="122"/>
      <c r="C560" s="83"/>
      <c r="D560" s="123"/>
      <c r="E560" s="71"/>
      <c r="F560" s="71"/>
      <c r="G560" s="71"/>
      <c r="H560" s="71"/>
      <c r="I560" s="71"/>
      <c r="J560" s="71"/>
      <c r="K560" s="71"/>
      <c r="L560" s="71"/>
      <c r="M560" s="71"/>
      <c r="N560" s="71"/>
      <c r="O560" s="71"/>
      <c r="P560" s="71"/>
    </row>
    <row r="561" spans="1:16" ht="11.25" customHeight="1" x14ac:dyDescent="0.25">
      <c r="A561" s="121"/>
      <c r="B561" s="122"/>
      <c r="C561" s="83"/>
      <c r="D561" s="123"/>
      <c r="E561" s="71"/>
      <c r="F561" s="71"/>
      <c r="G561" s="71"/>
      <c r="H561" s="71"/>
      <c r="I561" s="71"/>
      <c r="J561" s="71"/>
      <c r="K561" s="71"/>
      <c r="L561" s="71"/>
      <c r="M561" s="71"/>
      <c r="N561" s="71"/>
      <c r="O561" s="71"/>
      <c r="P561" s="71"/>
    </row>
    <row r="562" spans="1:16" ht="11.25" customHeight="1" x14ac:dyDescent="0.25">
      <c r="A562" s="121"/>
      <c r="B562" s="122"/>
      <c r="C562" s="83"/>
      <c r="D562" s="123"/>
      <c r="E562" s="71"/>
      <c r="F562" s="71"/>
      <c r="G562" s="71"/>
      <c r="H562" s="71"/>
      <c r="I562" s="71"/>
      <c r="J562" s="71"/>
      <c r="K562" s="71"/>
      <c r="L562" s="71"/>
      <c r="M562" s="71"/>
      <c r="N562" s="71"/>
      <c r="O562" s="71"/>
      <c r="P562" s="71"/>
    </row>
    <row r="563" spans="1:16" ht="11.25" customHeight="1" x14ac:dyDescent="0.25">
      <c r="A563" s="121"/>
      <c r="B563" s="122"/>
      <c r="C563" s="83"/>
      <c r="D563" s="123"/>
      <c r="E563" s="71"/>
      <c r="F563" s="71"/>
      <c r="G563" s="71"/>
      <c r="H563" s="71"/>
      <c r="I563" s="71"/>
      <c r="J563" s="71"/>
      <c r="K563" s="71"/>
      <c r="L563" s="71"/>
      <c r="M563" s="71"/>
      <c r="N563" s="71"/>
      <c r="O563" s="71"/>
      <c r="P563" s="71"/>
    </row>
    <row r="564" spans="1:16" ht="11.25" customHeight="1" x14ac:dyDescent="0.25">
      <c r="A564" s="121"/>
      <c r="B564" s="122"/>
      <c r="C564" s="83"/>
      <c r="D564" s="123"/>
      <c r="E564" s="71"/>
      <c r="F564" s="71"/>
      <c r="G564" s="71"/>
      <c r="H564" s="71"/>
      <c r="I564" s="71"/>
      <c r="J564" s="71"/>
      <c r="K564" s="71"/>
      <c r="L564" s="71"/>
      <c r="M564" s="71"/>
      <c r="N564" s="71"/>
      <c r="O564" s="71"/>
      <c r="P564" s="71"/>
    </row>
    <row r="565" spans="1:16" ht="11.25" customHeight="1" x14ac:dyDescent="0.25">
      <c r="A565" s="121"/>
      <c r="B565" s="122"/>
      <c r="C565" s="83"/>
      <c r="D565" s="123"/>
      <c r="E565" s="71"/>
      <c r="F565" s="71"/>
      <c r="G565" s="71"/>
      <c r="H565" s="71"/>
      <c r="I565" s="71"/>
      <c r="J565" s="71"/>
      <c r="K565" s="71"/>
      <c r="L565" s="71"/>
      <c r="M565" s="71"/>
      <c r="N565" s="71"/>
      <c r="O565" s="71"/>
      <c r="P565" s="71"/>
    </row>
    <row r="566" spans="1:16" ht="11.25" customHeight="1" x14ac:dyDescent="0.25">
      <c r="A566" s="121"/>
      <c r="B566" s="122"/>
      <c r="C566" s="83"/>
      <c r="D566" s="123"/>
      <c r="E566" s="71"/>
      <c r="F566" s="71"/>
      <c r="G566" s="71"/>
      <c r="H566" s="71"/>
      <c r="I566" s="71"/>
      <c r="J566" s="71"/>
      <c r="K566" s="71"/>
      <c r="L566" s="71"/>
      <c r="M566" s="71"/>
      <c r="N566" s="71"/>
      <c r="O566" s="71"/>
      <c r="P566" s="71"/>
    </row>
    <row r="567" spans="1:16" ht="11.25" customHeight="1" x14ac:dyDescent="0.25">
      <c r="A567" s="121"/>
      <c r="B567" s="122"/>
      <c r="C567" s="83"/>
      <c r="D567" s="123"/>
      <c r="E567" s="71"/>
      <c r="F567" s="71"/>
      <c r="G567" s="71"/>
      <c r="H567" s="71"/>
      <c r="I567" s="71"/>
      <c r="J567" s="71"/>
      <c r="K567" s="71"/>
      <c r="L567" s="71"/>
      <c r="M567" s="71"/>
      <c r="N567" s="71"/>
      <c r="O567" s="71"/>
      <c r="P567" s="71"/>
    </row>
    <row r="568" spans="1:16" ht="11.25" customHeight="1" x14ac:dyDescent="0.25">
      <c r="A568" s="121"/>
      <c r="B568" s="122"/>
      <c r="C568" s="83"/>
      <c r="D568" s="123"/>
      <c r="E568" s="71"/>
      <c r="F568" s="71"/>
      <c r="G568" s="71"/>
      <c r="H568" s="71"/>
      <c r="I568" s="71"/>
      <c r="J568" s="71"/>
      <c r="K568" s="71"/>
      <c r="L568" s="71"/>
      <c r="M568" s="71"/>
      <c r="N568" s="71"/>
      <c r="O568" s="71"/>
      <c r="P568" s="71"/>
    </row>
    <row r="569" spans="1:16" ht="11.25" customHeight="1" x14ac:dyDescent="0.25">
      <c r="A569" s="121"/>
      <c r="B569" s="122"/>
      <c r="C569" s="83"/>
      <c r="D569" s="123"/>
      <c r="E569" s="71"/>
      <c r="F569" s="71"/>
      <c r="G569" s="71"/>
      <c r="H569" s="71"/>
      <c r="I569" s="71"/>
      <c r="J569" s="71"/>
      <c r="K569" s="71"/>
      <c r="L569" s="71"/>
      <c r="M569" s="71"/>
      <c r="N569" s="71"/>
      <c r="O569" s="71"/>
      <c r="P569" s="71"/>
    </row>
    <row r="570" spans="1:16" ht="11.25" customHeight="1" x14ac:dyDescent="0.25">
      <c r="A570" s="121"/>
      <c r="B570" s="122"/>
      <c r="C570" s="83"/>
      <c r="D570" s="123"/>
      <c r="E570" s="71"/>
      <c r="F570" s="71"/>
      <c r="G570" s="71"/>
      <c r="H570" s="71"/>
      <c r="I570" s="71"/>
      <c r="J570" s="71"/>
      <c r="K570" s="71"/>
      <c r="L570" s="71"/>
      <c r="M570" s="71"/>
      <c r="N570" s="71"/>
      <c r="O570" s="71"/>
      <c r="P570" s="71"/>
    </row>
    <row r="571" spans="1:16" ht="11.25" customHeight="1" x14ac:dyDescent="0.25">
      <c r="A571" s="121"/>
      <c r="B571" s="122"/>
      <c r="C571" s="83"/>
      <c r="D571" s="123"/>
      <c r="E571" s="71"/>
      <c r="F571" s="71"/>
      <c r="G571" s="71"/>
      <c r="H571" s="71"/>
      <c r="I571" s="71"/>
      <c r="J571" s="71"/>
      <c r="K571" s="71"/>
      <c r="L571" s="71"/>
      <c r="M571" s="71"/>
      <c r="N571" s="71"/>
      <c r="O571" s="71"/>
      <c r="P571" s="71"/>
    </row>
    <row r="572" spans="1:16" ht="11.25" customHeight="1" x14ac:dyDescent="0.25">
      <c r="A572" s="121"/>
      <c r="B572" s="122"/>
      <c r="C572" s="83"/>
      <c r="D572" s="123"/>
      <c r="E572" s="71"/>
      <c r="F572" s="71"/>
      <c r="G572" s="71"/>
      <c r="H572" s="71"/>
      <c r="I572" s="71"/>
      <c r="J572" s="71"/>
      <c r="K572" s="71"/>
      <c r="L572" s="71"/>
      <c r="M572" s="71"/>
      <c r="N572" s="71"/>
      <c r="O572" s="71"/>
      <c r="P572" s="71"/>
    </row>
    <row r="573" spans="1:16" ht="11.25" customHeight="1" x14ac:dyDescent="0.25">
      <c r="A573" s="121"/>
      <c r="B573" s="122"/>
      <c r="C573" s="83"/>
      <c r="D573" s="123"/>
      <c r="E573" s="71"/>
      <c r="F573" s="71"/>
      <c r="G573" s="71"/>
      <c r="H573" s="71"/>
      <c r="I573" s="71"/>
      <c r="J573" s="71"/>
      <c r="K573" s="71"/>
      <c r="L573" s="71"/>
      <c r="M573" s="71"/>
      <c r="N573" s="71"/>
      <c r="O573" s="71"/>
      <c r="P573" s="71"/>
    </row>
    <row r="574" spans="1:16" ht="11.25" customHeight="1" x14ac:dyDescent="0.25">
      <c r="A574" s="121"/>
      <c r="B574" s="122"/>
      <c r="C574" s="83"/>
      <c r="D574" s="123"/>
      <c r="E574" s="71"/>
      <c r="F574" s="71"/>
      <c r="G574" s="71"/>
      <c r="H574" s="71"/>
      <c r="I574" s="71"/>
      <c r="J574" s="71"/>
      <c r="K574" s="71"/>
      <c r="L574" s="71"/>
      <c r="M574" s="71"/>
      <c r="N574" s="71"/>
      <c r="O574" s="71"/>
      <c r="P574" s="71"/>
    </row>
    <row r="575" spans="1:16" ht="11.25" customHeight="1" x14ac:dyDescent="0.25">
      <c r="A575" s="121"/>
      <c r="B575" s="122"/>
      <c r="C575" s="83"/>
      <c r="D575" s="123"/>
      <c r="E575" s="71"/>
      <c r="F575" s="71"/>
      <c r="G575" s="71"/>
      <c r="H575" s="71"/>
      <c r="I575" s="71"/>
      <c r="J575" s="71"/>
      <c r="K575" s="71"/>
      <c r="L575" s="71"/>
      <c r="M575" s="71"/>
      <c r="N575" s="71"/>
      <c r="O575" s="71"/>
      <c r="P575" s="71"/>
    </row>
    <row r="576" spans="1:16" ht="11.25" customHeight="1" x14ac:dyDescent="0.25">
      <c r="A576" s="121"/>
      <c r="B576" s="122"/>
      <c r="C576" s="83"/>
      <c r="D576" s="123"/>
      <c r="E576" s="71"/>
      <c r="F576" s="71"/>
      <c r="G576" s="71"/>
      <c r="H576" s="71"/>
      <c r="I576" s="71"/>
      <c r="J576" s="71"/>
      <c r="K576" s="71"/>
      <c r="L576" s="71"/>
      <c r="M576" s="71"/>
      <c r="N576" s="71"/>
      <c r="O576" s="71"/>
      <c r="P576" s="71"/>
    </row>
    <row r="577" spans="1:16" ht="11.25" customHeight="1" x14ac:dyDescent="0.25">
      <c r="A577" s="121"/>
      <c r="B577" s="122"/>
      <c r="C577" s="83"/>
      <c r="D577" s="123"/>
      <c r="E577" s="71"/>
      <c r="F577" s="71"/>
      <c r="G577" s="71"/>
      <c r="H577" s="71"/>
      <c r="I577" s="71"/>
      <c r="J577" s="71"/>
      <c r="K577" s="71"/>
      <c r="L577" s="71"/>
      <c r="M577" s="71"/>
      <c r="N577" s="71"/>
      <c r="O577" s="71"/>
      <c r="P577" s="71"/>
    </row>
    <row r="578" spans="1:16" ht="11.25" customHeight="1" x14ac:dyDescent="0.25">
      <c r="A578" s="121"/>
      <c r="B578" s="122"/>
      <c r="C578" s="83"/>
      <c r="D578" s="123"/>
      <c r="E578" s="71"/>
      <c r="F578" s="71"/>
      <c r="G578" s="71"/>
      <c r="H578" s="71"/>
      <c r="I578" s="71"/>
      <c r="J578" s="71"/>
      <c r="K578" s="71"/>
      <c r="L578" s="71"/>
      <c r="M578" s="71"/>
      <c r="N578" s="71"/>
      <c r="O578" s="71"/>
      <c r="P578" s="71"/>
    </row>
    <row r="579" spans="1:16" ht="11.25" customHeight="1" x14ac:dyDescent="0.25">
      <c r="A579" s="121"/>
      <c r="B579" s="122"/>
      <c r="C579" s="83"/>
      <c r="D579" s="123"/>
      <c r="E579" s="71"/>
      <c r="F579" s="71"/>
      <c r="G579" s="71"/>
      <c r="H579" s="71"/>
      <c r="I579" s="71"/>
      <c r="J579" s="71"/>
      <c r="K579" s="71"/>
      <c r="L579" s="71"/>
      <c r="M579" s="71"/>
      <c r="N579" s="71"/>
      <c r="O579" s="71"/>
      <c r="P579" s="71"/>
    </row>
    <row r="580" spans="1:16" ht="11.25" customHeight="1" x14ac:dyDescent="0.25">
      <c r="A580" s="121"/>
      <c r="B580" s="122"/>
      <c r="C580" s="83"/>
      <c r="D580" s="123"/>
      <c r="E580" s="71"/>
      <c r="F580" s="71"/>
      <c r="G580" s="71"/>
      <c r="H580" s="71"/>
      <c r="I580" s="71"/>
      <c r="J580" s="71"/>
      <c r="K580" s="71"/>
      <c r="L580" s="71"/>
      <c r="M580" s="71"/>
      <c r="N580" s="71"/>
      <c r="O580" s="71"/>
      <c r="P580" s="71"/>
    </row>
    <row r="581" spans="1:16" ht="11.25" customHeight="1" x14ac:dyDescent="0.25">
      <c r="A581" s="121"/>
      <c r="B581" s="122"/>
      <c r="C581" s="83"/>
      <c r="D581" s="123"/>
      <c r="E581" s="71"/>
      <c r="F581" s="71"/>
      <c r="G581" s="71"/>
      <c r="H581" s="71"/>
      <c r="I581" s="71"/>
      <c r="J581" s="71"/>
      <c r="K581" s="71"/>
      <c r="L581" s="71"/>
      <c r="M581" s="71"/>
      <c r="N581" s="71"/>
      <c r="O581" s="71"/>
      <c r="P581" s="71"/>
    </row>
    <row r="582" spans="1:16" ht="11.25" customHeight="1" x14ac:dyDescent="0.25">
      <c r="A582" s="121"/>
      <c r="B582" s="122"/>
      <c r="C582" s="83"/>
      <c r="D582" s="123"/>
      <c r="E582" s="71"/>
      <c r="F582" s="71"/>
      <c r="G582" s="71"/>
      <c r="H582" s="71"/>
      <c r="I582" s="71"/>
      <c r="J582" s="71"/>
      <c r="K582" s="71"/>
      <c r="L582" s="71"/>
      <c r="M582" s="71"/>
      <c r="N582" s="71"/>
      <c r="O582" s="71"/>
      <c r="P582" s="71"/>
    </row>
    <row r="583" spans="1:16" ht="11.25" customHeight="1" x14ac:dyDescent="0.25">
      <c r="A583" s="121"/>
      <c r="B583" s="122"/>
      <c r="C583" s="83"/>
      <c r="D583" s="123"/>
      <c r="E583" s="71"/>
      <c r="F583" s="71"/>
      <c r="G583" s="71"/>
      <c r="H583" s="71"/>
      <c r="I583" s="71"/>
      <c r="J583" s="71"/>
      <c r="K583" s="71"/>
      <c r="L583" s="71"/>
      <c r="M583" s="71"/>
      <c r="N583" s="71"/>
      <c r="O583" s="71"/>
      <c r="P583" s="71"/>
    </row>
    <row r="584" spans="1:16" ht="11.25" customHeight="1" x14ac:dyDescent="0.25">
      <c r="A584" s="121"/>
      <c r="B584" s="122"/>
      <c r="C584" s="83"/>
      <c r="D584" s="123"/>
      <c r="E584" s="71"/>
      <c r="F584" s="71"/>
      <c r="G584" s="71"/>
      <c r="H584" s="71"/>
      <c r="I584" s="71"/>
      <c r="J584" s="71"/>
      <c r="K584" s="71"/>
      <c r="L584" s="71"/>
      <c r="M584" s="71"/>
      <c r="N584" s="71"/>
      <c r="O584" s="71"/>
      <c r="P584" s="71"/>
    </row>
    <row r="585" spans="1:16" ht="11.25" customHeight="1" x14ac:dyDescent="0.25">
      <c r="A585" s="121"/>
      <c r="B585" s="122"/>
      <c r="C585" s="83"/>
      <c r="D585" s="123"/>
      <c r="E585" s="71"/>
      <c r="F585" s="71"/>
      <c r="G585" s="71"/>
      <c r="H585" s="71"/>
      <c r="I585" s="71"/>
      <c r="J585" s="71"/>
      <c r="K585" s="71"/>
      <c r="L585" s="71"/>
      <c r="M585" s="71"/>
      <c r="N585" s="71"/>
      <c r="O585" s="71"/>
      <c r="P585" s="71"/>
    </row>
    <row r="586" spans="1:16" ht="11.25" customHeight="1" x14ac:dyDescent="0.25">
      <c r="A586" s="121"/>
      <c r="B586" s="122"/>
      <c r="C586" s="83"/>
      <c r="D586" s="123"/>
      <c r="E586" s="71"/>
      <c r="F586" s="71"/>
      <c r="G586" s="71"/>
      <c r="H586" s="71"/>
      <c r="I586" s="71"/>
      <c r="J586" s="71"/>
      <c r="K586" s="71"/>
      <c r="L586" s="71"/>
      <c r="M586" s="71"/>
      <c r="N586" s="71"/>
      <c r="O586" s="71"/>
      <c r="P586" s="71"/>
    </row>
    <row r="587" spans="1:16" ht="11.25" customHeight="1" x14ac:dyDescent="0.25">
      <c r="A587" s="121"/>
      <c r="B587" s="122"/>
      <c r="C587" s="83"/>
      <c r="D587" s="123"/>
      <c r="E587" s="71"/>
      <c r="F587" s="71"/>
      <c r="G587" s="71"/>
      <c r="H587" s="71"/>
      <c r="I587" s="71"/>
      <c r="J587" s="71"/>
      <c r="K587" s="71"/>
      <c r="L587" s="71"/>
      <c r="M587" s="71"/>
      <c r="N587" s="71"/>
      <c r="O587" s="71"/>
      <c r="P587" s="71"/>
    </row>
    <row r="588" spans="1:16" ht="11.25" customHeight="1" x14ac:dyDescent="0.25">
      <c r="A588" s="121"/>
      <c r="B588" s="122"/>
      <c r="C588" s="83"/>
      <c r="D588" s="123"/>
      <c r="E588" s="71"/>
      <c r="F588" s="71"/>
      <c r="G588" s="71"/>
      <c r="H588" s="71"/>
      <c r="I588" s="71"/>
      <c r="J588" s="71"/>
      <c r="K588" s="71"/>
      <c r="L588" s="71"/>
      <c r="M588" s="71"/>
      <c r="N588" s="71"/>
      <c r="O588" s="71"/>
      <c r="P588" s="71"/>
    </row>
    <row r="589" spans="1:16" ht="11.25" customHeight="1" x14ac:dyDescent="0.25">
      <c r="A589" s="121"/>
      <c r="B589" s="122"/>
      <c r="C589" s="83"/>
      <c r="D589" s="123"/>
      <c r="E589" s="71"/>
      <c r="F589" s="71"/>
      <c r="G589" s="71"/>
      <c r="H589" s="71"/>
      <c r="I589" s="71"/>
      <c r="J589" s="71"/>
      <c r="K589" s="71"/>
      <c r="L589" s="71"/>
      <c r="M589" s="71"/>
      <c r="N589" s="71"/>
      <c r="O589" s="71"/>
      <c r="P589" s="71"/>
    </row>
    <row r="590" spans="1:16" ht="11.25" customHeight="1" x14ac:dyDescent="0.25">
      <c r="A590" s="121"/>
      <c r="B590" s="122"/>
      <c r="C590" s="83"/>
      <c r="D590" s="123"/>
      <c r="E590" s="71"/>
      <c r="F590" s="71"/>
      <c r="G590" s="71"/>
      <c r="H590" s="71"/>
      <c r="I590" s="71"/>
      <c r="J590" s="71"/>
      <c r="K590" s="71"/>
      <c r="L590" s="71"/>
      <c r="M590" s="71"/>
      <c r="N590" s="71"/>
      <c r="O590" s="71"/>
      <c r="P590" s="71"/>
    </row>
    <row r="591" spans="1:16" ht="11.25" customHeight="1" x14ac:dyDescent="0.25">
      <c r="A591" s="121"/>
      <c r="B591" s="122"/>
      <c r="C591" s="83"/>
      <c r="D591" s="123"/>
      <c r="E591" s="71"/>
      <c r="F591" s="71"/>
      <c r="G591" s="71"/>
      <c r="H591" s="71"/>
      <c r="I591" s="71"/>
      <c r="J591" s="71"/>
      <c r="K591" s="71"/>
      <c r="L591" s="71"/>
      <c r="M591" s="71"/>
      <c r="N591" s="71"/>
      <c r="O591" s="71"/>
      <c r="P591" s="71"/>
    </row>
    <row r="592" spans="1:16" ht="11.25" customHeight="1" x14ac:dyDescent="0.25">
      <c r="A592" s="121"/>
      <c r="B592" s="122"/>
      <c r="C592" s="83"/>
      <c r="D592" s="123"/>
      <c r="E592" s="71"/>
      <c r="F592" s="71"/>
      <c r="G592" s="71"/>
      <c r="H592" s="71"/>
      <c r="I592" s="71"/>
      <c r="J592" s="71"/>
      <c r="K592" s="71"/>
      <c r="L592" s="71"/>
      <c r="M592" s="71"/>
      <c r="N592" s="71"/>
      <c r="O592" s="71"/>
      <c r="P592" s="71"/>
    </row>
    <row r="593" spans="1:16" ht="11.25" customHeight="1" x14ac:dyDescent="0.25">
      <c r="A593" s="121"/>
      <c r="B593" s="122"/>
      <c r="C593" s="83"/>
      <c r="D593" s="123"/>
      <c r="E593" s="71"/>
      <c r="F593" s="71"/>
      <c r="G593" s="71"/>
      <c r="H593" s="71"/>
      <c r="I593" s="71"/>
      <c r="J593" s="71"/>
      <c r="K593" s="71"/>
      <c r="L593" s="71"/>
      <c r="M593" s="71"/>
      <c r="N593" s="71"/>
      <c r="O593" s="71"/>
      <c r="P593" s="71"/>
    </row>
    <row r="594" spans="1:16" ht="11.25" customHeight="1" x14ac:dyDescent="0.25">
      <c r="A594" s="121"/>
      <c r="B594" s="122"/>
      <c r="C594" s="83"/>
      <c r="D594" s="123"/>
      <c r="E594" s="71"/>
      <c r="F594" s="71"/>
      <c r="G594" s="71"/>
      <c r="H594" s="71"/>
      <c r="I594" s="71"/>
      <c r="J594" s="71"/>
      <c r="K594" s="71"/>
      <c r="L594" s="71"/>
      <c r="M594" s="71"/>
      <c r="N594" s="71"/>
      <c r="O594" s="71"/>
      <c r="P594" s="71"/>
    </row>
    <row r="595" spans="1:16" ht="11.25" customHeight="1" x14ac:dyDescent="0.25">
      <c r="A595" s="121"/>
      <c r="B595" s="122"/>
      <c r="C595" s="83"/>
      <c r="D595" s="123"/>
      <c r="E595" s="71"/>
      <c r="F595" s="71"/>
      <c r="G595" s="71"/>
      <c r="H595" s="71"/>
      <c r="I595" s="71"/>
      <c r="J595" s="71"/>
      <c r="K595" s="71"/>
      <c r="L595" s="71"/>
      <c r="M595" s="71"/>
      <c r="N595" s="71"/>
      <c r="O595" s="71"/>
      <c r="P595" s="71"/>
    </row>
    <row r="596" spans="1:16" ht="11.25" customHeight="1" x14ac:dyDescent="0.25">
      <c r="A596" s="121"/>
      <c r="B596" s="122"/>
      <c r="C596" s="83"/>
      <c r="D596" s="123"/>
      <c r="E596" s="71"/>
      <c r="F596" s="71"/>
      <c r="G596" s="71"/>
      <c r="H596" s="71"/>
      <c r="I596" s="71"/>
      <c r="J596" s="71"/>
      <c r="K596" s="71"/>
      <c r="L596" s="71"/>
      <c r="M596" s="71"/>
      <c r="N596" s="71"/>
      <c r="O596" s="71"/>
      <c r="P596" s="71"/>
    </row>
    <row r="597" spans="1:16" ht="11.25" customHeight="1" x14ac:dyDescent="0.25">
      <c r="A597" s="121"/>
      <c r="B597" s="122"/>
      <c r="C597" s="83"/>
      <c r="D597" s="123"/>
      <c r="E597" s="71"/>
      <c r="F597" s="71"/>
      <c r="G597" s="71"/>
      <c r="H597" s="71"/>
      <c r="I597" s="71"/>
      <c r="J597" s="71"/>
      <c r="K597" s="71"/>
      <c r="L597" s="71"/>
      <c r="M597" s="71"/>
      <c r="N597" s="71"/>
      <c r="O597" s="71"/>
      <c r="P597" s="71"/>
    </row>
    <row r="598" spans="1:16" ht="11.25" customHeight="1" x14ac:dyDescent="0.25">
      <c r="A598" s="121"/>
      <c r="B598" s="122"/>
      <c r="C598" s="83"/>
      <c r="D598" s="123"/>
      <c r="E598" s="71"/>
      <c r="F598" s="71"/>
      <c r="G598" s="71"/>
      <c r="H598" s="71"/>
      <c r="I598" s="71"/>
      <c r="J598" s="71"/>
      <c r="K598" s="71"/>
      <c r="L598" s="71"/>
      <c r="M598" s="71"/>
      <c r="N598" s="71"/>
      <c r="O598" s="71"/>
      <c r="P598" s="71"/>
    </row>
    <row r="599" spans="1:16" ht="11.25" customHeight="1" x14ac:dyDescent="0.25">
      <c r="A599" s="121"/>
      <c r="B599" s="122"/>
      <c r="C599" s="83"/>
      <c r="D599" s="123"/>
      <c r="E599" s="71"/>
      <c r="F599" s="71"/>
      <c r="G599" s="71"/>
      <c r="H599" s="71"/>
      <c r="I599" s="71"/>
      <c r="J599" s="71"/>
      <c r="K599" s="71"/>
      <c r="L599" s="71"/>
      <c r="M599" s="71"/>
      <c r="N599" s="71"/>
      <c r="O599" s="71"/>
      <c r="P599" s="71"/>
    </row>
    <row r="600" spans="1:16" ht="11.25" customHeight="1" x14ac:dyDescent="0.25">
      <c r="A600" s="121"/>
      <c r="B600" s="122"/>
      <c r="C600" s="83"/>
      <c r="D600" s="123"/>
      <c r="E600" s="71"/>
      <c r="F600" s="71"/>
      <c r="G600" s="71"/>
      <c r="H600" s="71"/>
      <c r="I600" s="71"/>
      <c r="J600" s="71"/>
      <c r="K600" s="71"/>
      <c r="L600" s="71"/>
      <c r="M600" s="71"/>
      <c r="N600" s="71"/>
      <c r="O600" s="71"/>
      <c r="P600" s="71"/>
    </row>
    <row r="601" spans="1:16" ht="11.25" customHeight="1" x14ac:dyDescent="0.25">
      <c r="A601" s="121"/>
      <c r="B601" s="122"/>
      <c r="C601" s="83"/>
      <c r="D601" s="123"/>
      <c r="E601" s="71"/>
      <c r="F601" s="71"/>
      <c r="G601" s="71"/>
      <c r="H601" s="71"/>
      <c r="I601" s="71"/>
      <c r="J601" s="71"/>
      <c r="K601" s="71"/>
      <c r="L601" s="71"/>
      <c r="M601" s="71"/>
      <c r="N601" s="71"/>
      <c r="O601" s="71"/>
      <c r="P601" s="71"/>
    </row>
    <row r="602" spans="1:16" ht="11.25" customHeight="1" x14ac:dyDescent="0.25">
      <c r="A602" s="121"/>
      <c r="B602" s="122"/>
      <c r="C602" s="83"/>
      <c r="D602" s="123"/>
      <c r="E602" s="71"/>
      <c r="F602" s="71"/>
      <c r="G602" s="71"/>
      <c r="H602" s="71"/>
      <c r="I602" s="71"/>
      <c r="J602" s="71"/>
      <c r="K602" s="71"/>
      <c r="L602" s="71"/>
      <c r="M602" s="71"/>
      <c r="N602" s="71"/>
      <c r="O602" s="71"/>
      <c r="P602" s="71"/>
    </row>
    <row r="603" spans="1:16" ht="11.25" customHeight="1" x14ac:dyDescent="0.25">
      <c r="A603" s="121"/>
      <c r="B603" s="122"/>
      <c r="C603" s="83"/>
      <c r="D603" s="123"/>
      <c r="E603" s="71"/>
      <c r="F603" s="71"/>
      <c r="G603" s="71"/>
      <c r="H603" s="71"/>
      <c r="I603" s="71"/>
      <c r="J603" s="71"/>
      <c r="K603" s="71"/>
      <c r="L603" s="71"/>
      <c r="M603" s="71"/>
      <c r="N603" s="71"/>
      <c r="O603" s="71"/>
      <c r="P603" s="71"/>
    </row>
    <row r="604" spans="1:16" ht="11.25" customHeight="1" x14ac:dyDescent="0.25">
      <c r="A604" s="121"/>
      <c r="B604" s="122"/>
      <c r="C604" s="83"/>
      <c r="D604" s="123"/>
      <c r="E604" s="71"/>
      <c r="F604" s="71"/>
      <c r="G604" s="71"/>
      <c r="H604" s="71"/>
      <c r="I604" s="71"/>
      <c r="J604" s="71"/>
      <c r="K604" s="71"/>
      <c r="L604" s="71"/>
      <c r="M604" s="71"/>
      <c r="N604" s="71"/>
      <c r="O604" s="71"/>
      <c r="P604" s="71"/>
    </row>
    <row r="605" spans="1:16" ht="11.25" customHeight="1" x14ac:dyDescent="0.25">
      <c r="A605" s="121"/>
      <c r="B605" s="122"/>
      <c r="C605" s="83"/>
      <c r="D605" s="123"/>
      <c r="E605" s="71"/>
      <c r="F605" s="71"/>
      <c r="G605" s="71"/>
      <c r="H605" s="71"/>
      <c r="I605" s="71"/>
      <c r="J605" s="71"/>
      <c r="K605" s="71"/>
      <c r="L605" s="71"/>
      <c r="M605" s="71"/>
      <c r="N605" s="71"/>
      <c r="O605" s="71"/>
      <c r="P605" s="71"/>
    </row>
    <row r="606" spans="1:16" ht="11.25" customHeight="1" x14ac:dyDescent="0.25">
      <c r="A606" s="121"/>
      <c r="B606" s="122"/>
      <c r="C606" s="83"/>
      <c r="D606" s="123"/>
      <c r="E606" s="71"/>
      <c r="F606" s="71"/>
      <c r="G606" s="71"/>
      <c r="H606" s="71"/>
      <c r="I606" s="71"/>
      <c r="J606" s="71"/>
      <c r="K606" s="71"/>
      <c r="L606" s="71"/>
      <c r="M606" s="71"/>
      <c r="N606" s="71"/>
      <c r="O606" s="71"/>
      <c r="P606" s="71"/>
    </row>
    <row r="607" spans="1:16" ht="11.25" customHeight="1" x14ac:dyDescent="0.25">
      <c r="A607" s="121"/>
      <c r="B607" s="122"/>
      <c r="C607" s="83"/>
      <c r="D607" s="123"/>
      <c r="E607" s="71"/>
      <c r="F607" s="71"/>
      <c r="G607" s="71"/>
      <c r="H607" s="71"/>
      <c r="I607" s="71"/>
      <c r="J607" s="71"/>
      <c r="K607" s="71"/>
      <c r="L607" s="71"/>
      <c r="M607" s="71"/>
      <c r="N607" s="71"/>
      <c r="O607" s="71"/>
      <c r="P607" s="71"/>
    </row>
    <row r="608" spans="1:16" ht="11.25" customHeight="1" x14ac:dyDescent="0.25">
      <c r="A608" s="121"/>
      <c r="B608" s="122"/>
      <c r="C608" s="83"/>
      <c r="D608" s="123"/>
      <c r="E608" s="71"/>
      <c r="F608" s="71"/>
      <c r="G608" s="71"/>
      <c r="H608" s="71"/>
      <c r="I608" s="71"/>
      <c r="J608" s="71"/>
      <c r="K608" s="71"/>
      <c r="L608" s="71"/>
      <c r="M608" s="71"/>
      <c r="N608" s="71"/>
      <c r="O608" s="71"/>
      <c r="P608" s="71"/>
    </row>
    <row r="609" spans="1:16" ht="11.25" customHeight="1" x14ac:dyDescent="0.25">
      <c r="A609" s="121"/>
      <c r="B609" s="122"/>
      <c r="C609" s="83"/>
      <c r="D609" s="123"/>
      <c r="E609" s="71"/>
      <c r="F609" s="71"/>
      <c r="G609" s="71"/>
      <c r="H609" s="71"/>
      <c r="I609" s="71"/>
      <c r="J609" s="71"/>
      <c r="K609" s="71"/>
      <c r="L609" s="71"/>
      <c r="M609" s="71"/>
      <c r="N609" s="71"/>
      <c r="O609" s="71"/>
      <c r="P609" s="71"/>
    </row>
    <row r="610" spans="1:16" ht="11.25" customHeight="1" x14ac:dyDescent="0.25">
      <c r="A610" s="121"/>
      <c r="B610" s="122"/>
      <c r="C610" s="83"/>
      <c r="D610" s="123"/>
      <c r="E610" s="71"/>
      <c r="F610" s="71"/>
      <c r="G610" s="71"/>
      <c r="H610" s="71"/>
      <c r="I610" s="71"/>
      <c r="J610" s="71"/>
      <c r="K610" s="71"/>
      <c r="L610" s="71"/>
      <c r="M610" s="71"/>
      <c r="N610" s="71"/>
      <c r="O610" s="71"/>
      <c r="P610" s="71"/>
    </row>
    <row r="611" spans="1:16" ht="11.25" customHeight="1" x14ac:dyDescent="0.25">
      <c r="A611" s="121"/>
      <c r="B611" s="122"/>
      <c r="C611" s="83"/>
      <c r="D611" s="123"/>
      <c r="E611" s="71"/>
      <c r="F611" s="71"/>
      <c r="G611" s="71"/>
      <c r="H611" s="71"/>
      <c r="I611" s="71"/>
      <c r="J611" s="71"/>
      <c r="K611" s="71"/>
      <c r="L611" s="71"/>
      <c r="M611" s="71"/>
      <c r="N611" s="71"/>
      <c r="O611" s="71"/>
      <c r="P611" s="71"/>
    </row>
    <row r="612" spans="1:16" ht="11.25" customHeight="1" x14ac:dyDescent="0.25">
      <c r="A612" s="121"/>
      <c r="B612" s="122"/>
      <c r="C612" s="83"/>
      <c r="D612" s="123"/>
      <c r="E612" s="71"/>
      <c r="F612" s="71"/>
      <c r="G612" s="71"/>
      <c r="H612" s="71"/>
      <c r="I612" s="71"/>
      <c r="J612" s="71"/>
      <c r="K612" s="71"/>
      <c r="L612" s="71"/>
      <c r="M612" s="71"/>
      <c r="N612" s="71"/>
      <c r="O612" s="71"/>
      <c r="P612" s="71"/>
    </row>
    <row r="613" spans="1:16" ht="11.25" customHeight="1" x14ac:dyDescent="0.25">
      <c r="A613" s="121"/>
      <c r="B613" s="122"/>
      <c r="C613" s="83"/>
      <c r="D613" s="123"/>
      <c r="E613" s="71"/>
      <c r="F613" s="71"/>
      <c r="G613" s="71"/>
      <c r="H613" s="71"/>
      <c r="I613" s="71"/>
      <c r="J613" s="71"/>
      <c r="K613" s="71"/>
      <c r="L613" s="71"/>
      <c r="M613" s="71"/>
      <c r="N613" s="71"/>
      <c r="O613" s="71"/>
      <c r="P613" s="71"/>
    </row>
    <row r="614" spans="1:16" ht="11.25" customHeight="1" x14ac:dyDescent="0.25">
      <c r="A614" s="121"/>
      <c r="B614" s="122"/>
      <c r="C614" s="83"/>
      <c r="D614" s="123"/>
      <c r="E614" s="71"/>
      <c r="F614" s="71"/>
      <c r="G614" s="71"/>
      <c r="H614" s="71"/>
      <c r="I614" s="71"/>
      <c r="J614" s="71"/>
      <c r="K614" s="71"/>
      <c r="L614" s="71"/>
      <c r="M614" s="71"/>
      <c r="N614" s="71"/>
      <c r="O614" s="71"/>
      <c r="P614" s="71"/>
    </row>
    <row r="615" spans="1:16" ht="11.25" customHeight="1" x14ac:dyDescent="0.25">
      <c r="A615" s="121"/>
      <c r="B615" s="122"/>
      <c r="C615" s="83"/>
      <c r="D615" s="123"/>
      <c r="E615" s="71"/>
      <c r="F615" s="71"/>
      <c r="G615" s="71"/>
      <c r="H615" s="71"/>
      <c r="I615" s="71"/>
      <c r="J615" s="71"/>
      <c r="K615" s="71"/>
      <c r="L615" s="71"/>
      <c r="M615" s="71"/>
      <c r="N615" s="71"/>
      <c r="O615" s="71"/>
      <c r="P615" s="71"/>
    </row>
    <row r="616" spans="1:16" ht="11.25" customHeight="1" x14ac:dyDescent="0.25">
      <c r="A616" s="121"/>
      <c r="B616" s="122"/>
      <c r="C616" s="83"/>
      <c r="D616" s="123"/>
      <c r="E616" s="71"/>
      <c r="F616" s="71"/>
      <c r="G616" s="71"/>
      <c r="H616" s="71"/>
      <c r="I616" s="71"/>
      <c r="J616" s="71"/>
      <c r="K616" s="71"/>
      <c r="L616" s="71"/>
      <c r="M616" s="71"/>
      <c r="N616" s="71"/>
      <c r="O616" s="71"/>
      <c r="P616" s="71"/>
    </row>
    <row r="617" spans="1:16" ht="11.25" customHeight="1" x14ac:dyDescent="0.25">
      <c r="A617" s="121"/>
      <c r="B617" s="122"/>
      <c r="C617" s="83"/>
      <c r="D617" s="123"/>
      <c r="E617" s="71"/>
      <c r="F617" s="71"/>
      <c r="G617" s="71"/>
      <c r="H617" s="71"/>
      <c r="I617" s="71"/>
      <c r="J617" s="71"/>
      <c r="K617" s="71"/>
      <c r="L617" s="71"/>
      <c r="M617" s="71"/>
      <c r="N617" s="71"/>
      <c r="O617" s="71"/>
      <c r="P617" s="71"/>
    </row>
    <row r="618" spans="1:16" ht="11.25" customHeight="1" x14ac:dyDescent="0.25">
      <c r="A618" s="121"/>
      <c r="B618" s="122"/>
      <c r="C618" s="83"/>
      <c r="D618" s="123"/>
      <c r="E618" s="71"/>
      <c r="F618" s="71"/>
      <c r="G618" s="71"/>
      <c r="H618" s="71"/>
      <c r="I618" s="71"/>
      <c r="J618" s="71"/>
      <c r="K618" s="71"/>
      <c r="L618" s="71"/>
      <c r="M618" s="71"/>
      <c r="N618" s="71"/>
      <c r="O618" s="71"/>
      <c r="P618" s="71"/>
    </row>
    <row r="619" spans="1:16" ht="11.25" customHeight="1" x14ac:dyDescent="0.25">
      <c r="A619" s="121"/>
      <c r="B619" s="122"/>
      <c r="C619" s="83"/>
      <c r="D619" s="123"/>
      <c r="E619" s="71"/>
      <c r="F619" s="71"/>
      <c r="G619" s="71"/>
      <c r="H619" s="71"/>
      <c r="I619" s="71"/>
      <c r="J619" s="71"/>
      <c r="K619" s="71"/>
      <c r="L619" s="71"/>
      <c r="M619" s="71"/>
      <c r="N619" s="71"/>
      <c r="O619" s="71"/>
      <c r="P619" s="71"/>
    </row>
    <row r="620" spans="1:16" ht="11.25" customHeight="1" x14ac:dyDescent="0.25">
      <c r="A620" s="121"/>
      <c r="B620" s="122"/>
      <c r="C620" s="83"/>
      <c r="D620" s="123"/>
      <c r="E620" s="71"/>
      <c r="F620" s="71"/>
      <c r="G620" s="71"/>
      <c r="H620" s="71"/>
      <c r="I620" s="71"/>
      <c r="J620" s="71"/>
      <c r="K620" s="71"/>
      <c r="L620" s="71"/>
      <c r="M620" s="71"/>
      <c r="N620" s="71"/>
      <c r="O620" s="71"/>
      <c r="P620" s="71"/>
    </row>
    <row r="621" spans="1:16" ht="11.25" customHeight="1" x14ac:dyDescent="0.25">
      <c r="A621" s="121"/>
      <c r="B621" s="122"/>
      <c r="C621" s="83"/>
      <c r="D621" s="123"/>
      <c r="E621" s="71"/>
      <c r="F621" s="71"/>
      <c r="G621" s="71"/>
      <c r="H621" s="71"/>
      <c r="I621" s="71"/>
      <c r="J621" s="71"/>
      <c r="K621" s="71"/>
      <c r="L621" s="71"/>
      <c r="M621" s="71"/>
      <c r="N621" s="71"/>
      <c r="O621" s="71"/>
      <c r="P621" s="71"/>
    </row>
    <row r="622" spans="1:16" ht="11.25" customHeight="1" x14ac:dyDescent="0.25">
      <c r="A622" s="121"/>
      <c r="B622" s="122"/>
      <c r="C622" s="83"/>
      <c r="D622" s="123"/>
      <c r="E622" s="71"/>
      <c r="F622" s="71"/>
      <c r="G622" s="71"/>
      <c r="H622" s="71"/>
      <c r="I622" s="71"/>
      <c r="J622" s="71"/>
      <c r="K622" s="71"/>
      <c r="L622" s="71"/>
      <c r="M622" s="71"/>
      <c r="N622" s="71"/>
      <c r="O622" s="71"/>
      <c r="P622" s="71"/>
    </row>
    <row r="623" spans="1:16" ht="11.25" customHeight="1" x14ac:dyDescent="0.25">
      <c r="A623" s="121"/>
      <c r="B623" s="122"/>
      <c r="C623" s="83"/>
      <c r="D623" s="123"/>
      <c r="E623" s="71"/>
      <c r="F623" s="71"/>
      <c r="G623" s="71"/>
      <c r="H623" s="71"/>
      <c r="I623" s="71"/>
      <c r="J623" s="71"/>
      <c r="K623" s="71"/>
      <c r="L623" s="71"/>
      <c r="M623" s="71"/>
      <c r="N623" s="71"/>
      <c r="O623" s="71"/>
      <c r="P623" s="71"/>
    </row>
    <row r="624" spans="1:16" ht="11.25" customHeight="1" x14ac:dyDescent="0.25">
      <c r="A624" s="121"/>
      <c r="B624" s="122"/>
      <c r="C624" s="83"/>
      <c r="D624" s="123"/>
      <c r="E624" s="71"/>
      <c r="F624" s="71"/>
      <c r="G624" s="71"/>
      <c r="H624" s="71"/>
      <c r="I624" s="71"/>
      <c r="J624" s="71"/>
      <c r="K624" s="71"/>
      <c r="L624" s="71"/>
      <c r="M624" s="71"/>
      <c r="N624" s="71"/>
      <c r="O624" s="71"/>
      <c r="P624" s="71"/>
    </row>
    <row r="625" spans="1:16" ht="11.25" customHeight="1" x14ac:dyDescent="0.25">
      <c r="A625" s="121"/>
      <c r="B625" s="122"/>
      <c r="C625" s="83"/>
      <c r="D625" s="123"/>
      <c r="E625" s="71"/>
      <c r="F625" s="71"/>
      <c r="G625" s="71"/>
      <c r="H625" s="71"/>
      <c r="I625" s="71"/>
      <c r="J625" s="71"/>
      <c r="K625" s="71"/>
      <c r="L625" s="71"/>
      <c r="M625" s="71"/>
      <c r="N625" s="71"/>
      <c r="O625" s="71"/>
      <c r="P625" s="71"/>
    </row>
    <row r="626" spans="1:16" ht="11.25" customHeight="1" x14ac:dyDescent="0.25">
      <c r="A626" s="121"/>
      <c r="B626" s="122"/>
      <c r="C626" s="83"/>
      <c r="D626" s="123"/>
      <c r="E626" s="71"/>
      <c r="F626" s="71"/>
      <c r="G626" s="71"/>
      <c r="H626" s="71"/>
      <c r="I626" s="71"/>
      <c r="J626" s="71"/>
      <c r="K626" s="71"/>
      <c r="L626" s="71"/>
      <c r="M626" s="71"/>
      <c r="N626" s="71"/>
      <c r="O626" s="71"/>
      <c r="P626" s="71"/>
    </row>
    <row r="627" spans="1:16" ht="11.25" customHeight="1" x14ac:dyDescent="0.25">
      <c r="A627" s="121"/>
      <c r="B627" s="122"/>
      <c r="C627" s="83"/>
      <c r="D627" s="123"/>
      <c r="E627" s="71"/>
      <c r="F627" s="71"/>
      <c r="G627" s="71"/>
      <c r="H627" s="71"/>
      <c r="I627" s="71"/>
      <c r="J627" s="71"/>
      <c r="K627" s="71"/>
      <c r="L627" s="71"/>
      <c r="M627" s="71"/>
      <c r="N627" s="71"/>
      <c r="O627" s="71"/>
      <c r="P627" s="71"/>
    </row>
    <row r="628" spans="1:16" ht="11.25" customHeight="1" x14ac:dyDescent="0.25">
      <c r="A628" s="121"/>
      <c r="B628" s="122"/>
      <c r="C628" s="83"/>
      <c r="D628" s="123"/>
      <c r="E628" s="71"/>
      <c r="F628" s="71"/>
      <c r="G628" s="71"/>
      <c r="H628" s="71"/>
      <c r="I628" s="71"/>
      <c r="J628" s="71"/>
      <c r="K628" s="71"/>
      <c r="L628" s="71"/>
      <c r="M628" s="71"/>
      <c r="N628" s="71"/>
      <c r="O628" s="71"/>
      <c r="P628" s="71"/>
    </row>
    <row r="629" spans="1:16" ht="11.25" customHeight="1" x14ac:dyDescent="0.25">
      <c r="A629" s="121"/>
      <c r="B629" s="122"/>
      <c r="C629" s="83"/>
      <c r="D629" s="123"/>
      <c r="E629" s="71"/>
      <c r="F629" s="71"/>
      <c r="G629" s="71"/>
      <c r="H629" s="71"/>
      <c r="I629" s="71"/>
      <c r="J629" s="71"/>
      <c r="K629" s="71"/>
      <c r="L629" s="71"/>
      <c r="M629" s="71"/>
      <c r="N629" s="71"/>
      <c r="O629" s="71"/>
      <c r="P629" s="71"/>
    </row>
    <row r="630" spans="1:16" ht="11.25" customHeight="1" x14ac:dyDescent="0.25">
      <c r="A630" s="121"/>
      <c r="B630" s="122"/>
      <c r="C630" s="83"/>
      <c r="D630" s="123"/>
      <c r="E630" s="71"/>
      <c r="F630" s="71"/>
      <c r="G630" s="71"/>
      <c r="H630" s="71"/>
      <c r="I630" s="71"/>
      <c r="J630" s="71"/>
      <c r="K630" s="71"/>
      <c r="L630" s="71"/>
      <c r="M630" s="71"/>
      <c r="N630" s="71"/>
      <c r="O630" s="71"/>
      <c r="P630" s="71"/>
    </row>
    <row r="631" spans="1:16" ht="11.25" customHeight="1" x14ac:dyDescent="0.25">
      <c r="A631" s="121"/>
      <c r="B631" s="122"/>
      <c r="C631" s="83"/>
      <c r="D631" s="123"/>
      <c r="E631" s="71"/>
      <c r="F631" s="71"/>
      <c r="G631" s="71"/>
      <c r="H631" s="71"/>
      <c r="I631" s="71"/>
      <c r="J631" s="71"/>
      <c r="K631" s="71"/>
      <c r="L631" s="71"/>
      <c r="M631" s="71"/>
      <c r="N631" s="71"/>
      <c r="O631" s="71"/>
      <c r="P631" s="71"/>
    </row>
    <row r="632" spans="1:16" ht="11.25" customHeight="1" x14ac:dyDescent="0.25">
      <c r="A632" s="121"/>
      <c r="B632" s="122"/>
      <c r="C632" s="83"/>
      <c r="D632" s="123"/>
      <c r="E632" s="71"/>
      <c r="F632" s="71"/>
      <c r="G632" s="71"/>
      <c r="H632" s="71"/>
      <c r="I632" s="71"/>
      <c r="J632" s="71"/>
      <c r="K632" s="71"/>
      <c r="L632" s="71"/>
      <c r="M632" s="71"/>
      <c r="N632" s="71"/>
      <c r="O632" s="71"/>
      <c r="P632" s="71"/>
    </row>
    <row r="633" spans="1:16" ht="11.25" customHeight="1" x14ac:dyDescent="0.25">
      <c r="A633" s="121"/>
      <c r="B633" s="122"/>
      <c r="C633" s="83"/>
      <c r="D633" s="123"/>
      <c r="E633" s="71"/>
      <c r="F633" s="71"/>
      <c r="G633" s="71"/>
      <c r="H633" s="71"/>
      <c r="I633" s="71"/>
      <c r="J633" s="71"/>
      <c r="K633" s="71"/>
      <c r="L633" s="71"/>
      <c r="M633" s="71"/>
      <c r="N633" s="71"/>
      <c r="O633" s="71"/>
      <c r="P633" s="71"/>
    </row>
    <row r="634" spans="1:16" ht="11.25" customHeight="1" x14ac:dyDescent="0.25">
      <c r="A634" s="121"/>
      <c r="B634" s="122"/>
      <c r="C634" s="83"/>
      <c r="D634" s="123"/>
      <c r="E634" s="71"/>
      <c r="F634" s="71"/>
      <c r="G634" s="71"/>
      <c r="H634" s="71"/>
      <c r="I634" s="71"/>
      <c r="J634" s="71"/>
      <c r="K634" s="71"/>
      <c r="L634" s="71"/>
      <c r="M634" s="71"/>
      <c r="N634" s="71"/>
      <c r="O634" s="71"/>
      <c r="P634" s="71"/>
    </row>
    <row r="635" spans="1:16" ht="11.25" customHeight="1" x14ac:dyDescent="0.25">
      <c r="A635" s="121"/>
      <c r="B635" s="122"/>
      <c r="C635" s="83"/>
      <c r="D635" s="123"/>
      <c r="E635" s="71"/>
      <c r="F635" s="71"/>
      <c r="G635" s="71"/>
      <c r="H635" s="71"/>
      <c r="I635" s="71"/>
      <c r="J635" s="71"/>
      <c r="K635" s="71"/>
      <c r="L635" s="71"/>
      <c r="M635" s="71"/>
      <c r="N635" s="71"/>
      <c r="O635" s="71"/>
      <c r="P635" s="71"/>
    </row>
    <row r="636" spans="1:16" ht="11.25" customHeight="1" x14ac:dyDescent="0.25">
      <c r="A636" s="121"/>
      <c r="B636" s="122"/>
      <c r="C636" s="83"/>
      <c r="D636" s="123"/>
      <c r="E636" s="71"/>
      <c r="F636" s="71"/>
      <c r="G636" s="71"/>
      <c r="H636" s="71"/>
      <c r="I636" s="71"/>
      <c r="J636" s="71"/>
      <c r="K636" s="71"/>
      <c r="L636" s="71"/>
      <c r="M636" s="71"/>
      <c r="N636" s="71"/>
      <c r="O636" s="71"/>
      <c r="P636" s="71"/>
    </row>
    <row r="637" spans="1:16" ht="11.25" customHeight="1" x14ac:dyDescent="0.25">
      <c r="A637" s="121"/>
      <c r="B637" s="122"/>
      <c r="C637" s="83"/>
      <c r="D637" s="123"/>
      <c r="E637" s="71"/>
      <c r="F637" s="71"/>
      <c r="G637" s="71"/>
      <c r="H637" s="71"/>
      <c r="I637" s="71"/>
      <c r="J637" s="71"/>
      <c r="K637" s="71"/>
      <c r="L637" s="71"/>
      <c r="M637" s="71"/>
      <c r="N637" s="71"/>
      <c r="O637" s="71"/>
      <c r="P637" s="71"/>
    </row>
    <row r="638" spans="1:16" ht="11.25" customHeight="1" x14ac:dyDescent="0.25">
      <c r="A638" s="121"/>
      <c r="B638" s="122"/>
      <c r="C638" s="83"/>
      <c r="D638" s="123"/>
      <c r="E638" s="71"/>
      <c r="F638" s="71"/>
      <c r="G638" s="71"/>
      <c r="H638" s="71"/>
      <c r="I638" s="71"/>
      <c r="J638" s="71"/>
      <c r="K638" s="71"/>
      <c r="L638" s="71"/>
      <c r="M638" s="71"/>
      <c r="N638" s="71"/>
      <c r="O638" s="71"/>
      <c r="P638" s="71"/>
    </row>
    <row r="639" spans="1:16" ht="11.25" customHeight="1" x14ac:dyDescent="0.25">
      <c r="A639" s="121"/>
      <c r="B639" s="122"/>
      <c r="C639" s="83"/>
      <c r="D639" s="123"/>
      <c r="E639" s="71"/>
      <c r="F639" s="71"/>
      <c r="G639" s="71"/>
      <c r="H639" s="71"/>
      <c r="I639" s="71"/>
      <c r="J639" s="71"/>
      <c r="K639" s="71"/>
      <c r="L639" s="71"/>
      <c r="M639" s="71"/>
      <c r="N639" s="71"/>
      <c r="O639" s="71"/>
      <c r="P639" s="71"/>
    </row>
    <row r="640" spans="1:16" ht="11.25" customHeight="1" x14ac:dyDescent="0.25">
      <c r="A640" s="121"/>
      <c r="B640" s="122"/>
      <c r="C640" s="83"/>
      <c r="D640" s="123"/>
      <c r="E640" s="71"/>
      <c r="F640" s="71"/>
      <c r="G640" s="71"/>
      <c r="H640" s="71"/>
      <c r="I640" s="71"/>
      <c r="J640" s="71"/>
      <c r="K640" s="71"/>
      <c r="L640" s="71"/>
      <c r="M640" s="71"/>
      <c r="N640" s="71"/>
      <c r="O640" s="71"/>
      <c r="P640" s="71"/>
    </row>
    <row r="641" spans="1:16" ht="11.25" customHeight="1" x14ac:dyDescent="0.25">
      <c r="A641" s="121"/>
      <c r="B641" s="122"/>
      <c r="C641" s="83"/>
      <c r="D641" s="123"/>
      <c r="E641" s="71"/>
      <c r="F641" s="71"/>
      <c r="G641" s="71"/>
      <c r="H641" s="71"/>
      <c r="I641" s="71"/>
      <c r="J641" s="71"/>
      <c r="K641" s="71"/>
      <c r="L641" s="71"/>
      <c r="M641" s="71"/>
      <c r="N641" s="71"/>
      <c r="O641" s="71"/>
      <c r="P641" s="71"/>
    </row>
    <row r="642" spans="1:16" ht="11.25" customHeight="1" x14ac:dyDescent="0.25">
      <c r="A642" s="121"/>
      <c r="B642" s="122"/>
      <c r="C642" s="83"/>
      <c r="D642" s="123"/>
      <c r="E642" s="71"/>
      <c r="F642" s="71"/>
      <c r="G642" s="71"/>
      <c r="H642" s="71"/>
      <c r="I642" s="71"/>
      <c r="J642" s="71"/>
      <c r="K642" s="71"/>
      <c r="L642" s="71"/>
      <c r="M642" s="71"/>
      <c r="N642" s="71"/>
      <c r="O642" s="71"/>
      <c r="P642" s="71"/>
    </row>
    <row r="643" spans="1:16" ht="11.25" customHeight="1" x14ac:dyDescent="0.25">
      <c r="A643" s="121"/>
      <c r="B643" s="122"/>
      <c r="C643" s="83"/>
      <c r="D643" s="123"/>
      <c r="E643" s="71"/>
      <c r="F643" s="71"/>
      <c r="G643" s="71"/>
      <c r="H643" s="71"/>
      <c r="I643" s="71"/>
      <c r="J643" s="71"/>
      <c r="K643" s="71"/>
      <c r="L643" s="71"/>
      <c r="M643" s="71"/>
      <c r="N643" s="71"/>
      <c r="O643" s="71"/>
      <c r="P643" s="71"/>
    </row>
    <row r="644" spans="1:16" ht="11.25" customHeight="1" x14ac:dyDescent="0.25">
      <c r="A644" s="121"/>
      <c r="B644" s="122"/>
      <c r="C644" s="83"/>
      <c r="D644" s="123"/>
      <c r="E644" s="71"/>
      <c r="F644" s="71"/>
      <c r="G644" s="71"/>
      <c r="H644" s="71"/>
      <c r="I644" s="71"/>
      <c r="J644" s="71"/>
      <c r="K644" s="71"/>
      <c r="L644" s="71"/>
      <c r="M644" s="71"/>
      <c r="N644" s="71"/>
      <c r="O644" s="71"/>
      <c r="P644" s="71"/>
    </row>
    <row r="645" spans="1:16" ht="11.25" customHeight="1" x14ac:dyDescent="0.25">
      <c r="A645" s="121"/>
      <c r="B645" s="122"/>
      <c r="C645" s="83"/>
      <c r="D645" s="123"/>
      <c r="E645" s="71"/>
      <c r="F645" s="71"/>
      <c r="G645" s="71"/>
      <c r="H645" s="71"/>
      <c r="I645" s="71"/>
      <c r="J645" s="71"/>
      <c r="K645" s="71"/>
      <c r="L645" s="71"/>
      <c r="M645" s="71"/>
      <c r="N645" s="71"/>
      <c r="O645" s="71"/>
      <c r="P645" s="71"/>
    </row>
    <row r="646" spans="1:16" ht="11.25" customHeight="1" x14ac:dyDescent="0.25">
      <c r="A646" s="121"/>
      <c r="B646" s="122"/>
      <c r="C646" s="83"/>
      <c r="D646" s="123"/>
      <c r="E646" s="71"/>
      <c r="F646" s="71"/>
      <c r="G646" s="71"/>
      <c r="H646" s="71"/>
      <c r="I646" s="71"/>
      <c r="J646" s="71"/>
      <c r="K646" s="71"/>
      <c r="L646" s="71"/>
      <c r="M646" s="71"/>
      <c r="N646" s="71"/>
      <c r="O646" s="71"/>
      <c r="P646" s="71"/>
    </row>
    <row r="647" spans="1:16" ht="11.25" customHeight="1" x14ac:dyDescent="0.25">
      <c r="A647" s="121"/>
      <c r="B647" s="122"/>
      <c r="C647" s="83"/>
      <c r="D647" s="123"/>
      <c r="E647" s="71"/>
      <c r="F647" s="71"/>
      <c r="G647" s="71"/>
      <c r="H647" s="71"/>
      <c r="I647" s="71"/>
      <c r="J647" s="71"/>
      <c r="K647" s="71"/>
      <c r="L647" s="71"/>
      <c r="M647" s="71"/>
      <c r="N647" s="71"/>
      <c r="O647" s="71"/>
      <c r="P647" s="71"/>
    </row>
    <row r="648" spans="1:16" ht="11.25" customHeight="1" x14ac:dyDescent="0.25">
      <c r="A648" s="121"/>
      <c r="B648" s="122"/>
      <c r="C648" s="83"/>
      <c r="D648" s="123"/>
      <c r="E648" s="71"/>
      <c r="F648" s="71"/>
      <c r="G648" s="71"/>
      <c r="H648" s="71"/>
      <c r="I648" s="71"/>
      <c r="J648" s="71"/>
      <c r="K648" s="71"/>
      <c r="L648" s="71"/>
      <c r="M648" s="71"/>
      <c r="N648" s="71"/>
      <c r="O648" s="71"/>
      <c r="P648" s="71"/>
    </row>
    <row r="649" spans="1:16" ht="11.25" customHeight="1" x14ac:dyDescent="0.25">
      <c r="A649" s="121"/>
      <c r="B649" s="122"/>
      <c r="C649" s="83"/>
      <c r="D649" s="123"/>
      <c r="E649" s="71"/>
      <c r="F649" s="71"/>
      <c r="G649" s="71"/>
      <c r="H649" s="71"/>
      <c r="I649" s="71"/>
      <c r="J649" s="71"/>
      <c r="K649" s="71"/>
      <c r="L649" s="71"/>
      <c r="M649" s="71"/>
      <c r="N649" s="71"/>
      <c r="O649" s="71"/>
      <c r="P649" s="71"/>
    </row>
    <row r="650" spans="1:16" ht="11.25" customHeight="1" x14ac:dyDescent="0.25">
      <c r="A650" s="121"/>
      <c r="B650" s="122"/>
      <c r="C650" s="83"/>
      <c r="D650" s="123"/>
      <c r="E650" s="71"/>
      <c r="F650" s="71"/>
      <c r="G650" s="71"/>
      <c r="H650" s="71"/>
      <c r="I650" s="71"/>
      <c r="J650" s="71"/>
      <c r="K650" s="71"/>
      <c r="L650" s="71"/>
      <c r="M650" s="71"/>
      <c r="N650" s="71"/>
      <c r="O650" s="71"/>
      <c r="P650" s="71"/>
    </row>
    <row r="651" spans="1:16" ht="11.25" customHeight="1" x14ac:dyDescent="0.25">
      <c r="A651" s="121"/>
      <c r="B651" s="122"/>
      <c r="C651" s="83"/>
      <c r="D651" s="123"/>
      <c r="E651" s="71"/>
      <c r="F651" s="71"/>
      <c r="G651" s="71"/>
      <c r="H651" s="71"/>
      <c r="I651" s="71"/>
      <c r="J651" s="71"/>
      <c r="K651" s="71"/>
      <c r="L651" s="71"/>
      <c r="M651" s="71"/>
      <c r="N651" s="71"/>
      <c r="O651" s="71"/>
      <c r="P651" s="71"/>
    </row>
    <row r="652" spans="1:16" ht="11.25" customHeight="1" x14ac:dyDescent="0.25">
      <c r="A652" s="121"/>
      <c r="B652" s="122"/>
      <c r="C652" s="83"/>
      <c r="D652" s="123"/>
      <c r="E652" s="71"/>
      <c r="F652" s="71"/>
      <c r="G652" s="71"/>
      <c r="H652" s="71"/>
      <c r="I652" s="71"/>
      <c r="J652" s="71"/>
      <c r="K652" s="71"/>
      <c r="L652" s="71"/>
      <c r="M652" s="71"/>
      <c r="N652" s="71"/>
      <c r="O652" s="71"/>
      <c r="P652" s="71"/>
    </row>
    <row r="653" spans="1:16" ht="11.25" customHeight="1" x14ac:dyDescent="0.25">
      <c r="A653" s="121"/>
      <c r="B653" s="122"/>
      <c r="C653" s="83"/>
      <c r="D653" s="123"/>
      <c r="E653" s="71"/>
      <c r="F653" s="71"/>
      <c r="G653" s="71"/>
      <c r="H653" s="71"/>
      <c r="I653" s="71"/>
      <c r="J653" s="71"/>
      <c r="K653" s="71"/>
      <c r="L653" s="71"/>
      <c r="M653" s="71"/>
      <c r="N653" s="71"/>
      <c r="O653" s="71"/>
      <c r="P653" s="71"/>
    </row>
    <row r="654" spans="1:16" ht="11.25" customHeight="1" x14ac:dyDescent="0.25">
      <c r="A654" s="121"/>
      <c r="B654" s="122"/>
      <c r="C654" s="83"/>
      <c r="D654" s="123"/>
      <c r="E654" s="71"/>
      <c r="F654" s="71"/>
      <c r="G654" s="71"/>
      <c r="H654" s="71"/>
      <c r="I654" s="71"/>
      <c r="J654" s="71"/>
      <c r="K654" s="71"/>
      <c r="L654" s="71"/>
      <c r="M654" s="71"/>
      <c r="N654" s="71"/>
      <c r="O654" s="71"/>
      <c r="P654" s="71"/>
    </row>
    <row r="655" spans="1:16" ht="11.25" customHeight="1" x14ac:dyDescent="0.25">
      <c r="A655" s="121"/>
      <c r="B655" s="122"/>
      <c r="C655" s="83"/>
      <c r="D655" s="123"/>
      <c r="E655" s="71"/>
      <c r="F655" s="71"/>
      <c r="G655" s="71"/>
      <c r="H655" s="71"/>
      <c r="I655" s="71"/>
      <c r="J655" s="71"/>
      <c r="K655" s="71"/>
      <c r="L655" s="71"/>
      <c r="M655" s="71"/>
      <c r="N655" s="71"/>
      <c r="O655" s="71"/>
      <c r="P655" s="71"/>
    </row>
    <row r="656" spans="1:16" ht="11.25" customHeight="1" x14ac:dyDescent="0.25">
      <c r="A656" s="121"/>
      <c r="B656" s="122"/>
      <c r="C656" s="83"/>
      <c r="D656" s="123"/>
      <c r="E656" s="71"/>
      <c r="F656" s="71"/>
      <c r="G656" s="71"/>
      <c r="H656" s="71"/>
      <c r="I656" s="71"/>
      <c r="J656" s="71"/>
      <c r="K656" s="71"/>
      <c r="L656" s="71"/>
      <c r="M656" s="71"/>
      <c r="N656" s="71"/>
      <c r="O656" s="71"/>
      <c r="P656" s="71"/>
    </row>
    <row r="657" spans="1:16" ht="11.25" customHeight="1" x14ac:dyDescent="0.25">
      <c r="A657" s="121"/>
      <c r="B657" s="122"/>
      <c r="C657" s="83"/>
      <c r="D657" s="123"/>
      <c r="E657" s="71"/>
      <c r="F657" s="71"/>
      <c r="G657" s="71"/>
      <c r="H657" s="71"/>
      <c r="I657" s="71"/>
      <c r="J657" s="71"/>
      <c r="K657" s="71"/>
      <c r="L657" s="71"/>
      <c r="M657" s="71"/>
      <c r="N657" s="71"/>
      <c r="O657" s="71"/>
      <c r="P657" s="71"/>
    </row>
    <row r="658" spans="1:16" ht="11.25" customHeight="1" x14ac:dyDescent="0.25">
      <c r="A658" s="121"/>
      <c r="B658" s="122"/>
      <c r="C658" s="83"/>
      <c r="D658" s="123"/>
      <c r="E658" s="71"/>
      <c r="F658" s="71"/>
      <c r="G658" s="71"/>
      <c r="H658" s="71"/>
      <c r="I658" s="71"/>
      <c r="J658" s="71"/>
      <c r="K658" s="71"/>
      <c r="L658" s="71"/>
      <c r="M658" s="71"/>
      <c r="N658" s="71"/>
      <c r="O658" s="71"/>
      <c r="P658" s="71"/>
    </row>
    <row r="659" spans="1:16" ht="11.25" customHeight="1" x14ac:dyDescent="0.25">
      <c r="A659" s="121"/>
      <c r="B659" s="122"/>
      <c r="C659" s="83"/>
      <c r="D659" s="123"/>
      <c r="E659" s="71"/>
      <c r="F659" s="71"/>
      <c r="G659" s="71"/>
      <c r="H659" s="71"/>
      <c r="I659" s="71"/>
      <c r="J659" s="71"/>
      <c r="K659" s="71"/>
      <c r="L659" s="71"/>
      <c r="M659" s="71"/>
      <c r="N659" s="71"/>
      <c r="O659" s="71"/>
      <c r="P659" s="71"/>
    </row>
    <row r="660" spans="1:16" ht="11.25" customHeight="1" x14ac:dyDescent="0.25">
      <c r="A660" s="121"/>
      <c r="B660" s="122"/>
      <c r="C660" s="83"/>
      <c r="D660" s="123"/>
      <c r="E660" s="71"/>
      <c r="F660" s="71"/>
      <c r="G660" s="71"/>
      <c r="H660" s="71"/>
      <c r="I660" s="71"/>
      <c r="J660" s="71"/>
      <c r="K660" s="71"/>
      <c r="L660" s="71"/>
      <c r="M660" s="71"/>
      <c r="N660" s="71"/>
      <c r="O660" s="71"/>
      <c r="P660" s="71"/>
    </row>
    <row r="661" spans="1:16" ht="11.25" customHeight="1" x14ac:dyDescent="0.25">
      <c r="A661" s="121"/>
      <c r="B661" s="122"/>
      <c r="C661" s="83"/>
      <c r="D661" s="123"/>
      <c r="E661" s="71"/>
      <c r="F661" s="71"/>
      <c r="G661" s="71"/>
      <c r="H661" s="71"/>
      <c r="I661" s="71"/>
      <c r="J661" s="71"/>
      <c r="K661" s="71"/>
      <c r="L661" s="71"/>
      <c r="M661" s="71"/>
      <c r="N661" s="71"/>
      <c r="O661" s="71"/>
      <c r="P661" s="71"/>
    </row>
    <row r="662" spans="1:16" ht="11.25" customHeight="1" x14ac:dyDescent="0.25">
      <c r="A662" s="121"/>
      <c r="B662" s="122"/>
      <c r="C662" s="83"/>
      <c r="D662" s="123"/>
      <c r="E662" s="71"/>
      <c r="F662" s="71"/>
      <c r="G662" s="71"/>
      <c r="H662" s="71"/>
      <c r="I662" s="71"/>
      <c r="J662" s="71"/>
      <c r="K662" s="71"/>
      <c r="L662" s="71"/>
      <c r="M662" s="71"/>
      <c r="N662" s="71"/>
      <c r="O662" s="71"/>
      <c r="P662" s="71"/>
    </row>
    <row r="663" spans="1:16" ht="11.25" customHeight="1" x14ac:dyDescent="0.25">
      <c r="A663" s="121"/>
      <c r="B663" s="122"/>
      <c r="C663" s="83"/>
      <c r="D663" s="123"/>
      <c r="E663" s="71"/>
      <c r="F663" s="71"/>
      <c r="G663" s="71"/>
      <c r="H663" s="71"/>
      <c r="I663" s="71"/>
      <c r="J663" s="71"/>
      <c r="K663" s="71"/>
      <c r="L663" s="71"/>
      <c r="M663" s="71"/>
      <c r="N663" s="71"/>
      <c r="O663" s="71"/>
      <c r="P663" s="71"/>
    </row>
    <row r="664" spans="1:16" ht="11.25" customHeight="1" x14ac:dyDescent="0.25">
      <c r="A664" s="121"/>
      <c r="B664" s="122"/>
      <c r="C664" s="83"/>
      <c r="D664" s="123"/>
      <c r="E664" s="71"/>
      <c r="F664" s="71"/>
      <c r="G664" s="71"/>
      <c r="H664" s="71"/>
      <c r="I664" s="71"/>
      <c r="J664" s="71"/>
      <c r="K664" s="71"/>
      <c r="L664" s="71"/>
      <c r="M664" s="71"/>
      <c r="N664" s="71"/>
      <c r="O664" s="71"/>
      <c r="P664" s="71"/>
    </row>
    <row r="665" spans="1:16" ht="11.25" customHeight="1" x14ac:dyDescent="0.25">
      <c r="A665" s="121"/>
      <c r="B665" s="122"/>
      <c r="C665" s="83"/>
      <c r="D665" s="123"/>
      <c r="E665" s="71"/>
      <c r="F665" s="71"/>
      <c r="G665" s="71"/>
      <c r="H665" s="71"/>
      <c r="I665" s="71"/>
      <c r="J665" s="71"/>
      <c r="K665" s="71"/>
      <c r="L665" s="71"/>
      <c r="M665" s="71"/>
      <c r="N665" s="71"/>
      <c r="O665" s="71"/>
      <c r="P665" s="71"/>
    </row>
    <row r="666" spans="1:16" ht="11.25" customHeight="1" x14ac:dyDescent="0.25">
      <c r="A666" s="121"/>
      <c r="B666" s="122"/>
      <c r="C666" s="83"/>
      <c r="D666" s="123"/>
      <c r="E666" s="71"/>
      <c r="F666" s="71"/>
      <c r="G666" s="71"/>
      <c r="H666" s="71"/>
      <c r="I666" s="71"/>
      <c r="J666" s="71"/>
      <c r="K666" s="71"/>
      <c r="L666" s="71"/>
      <c r="M666" s="71"/>
      <c r="N666" s="71"/>
      <c r="O666" s="71"/>
      <c r="P666" s="71"/>
    </row>
    <row r="667" spans="1:16" ht="11.25" customHeight="1" x14ac:dyDescent="0.25">
      <c r="A667" s="121"/>
      <c r="B667" s="122"/>
      <c r="C667" s="83"/>
      <c r="D667" s="123"/>
      <c r="E667" s="71"/>
      <c r="F667" s="71"/>
      <c r="G667" s="71"/>
      <c r="H667" s="71"/>
      <c r="I667" s="71"/>
      <c r="J667" s="71"/>
      <c r="K667" s="71"/>
      <c r="L667" s="71"/>
      <c r="M667" s="71"/>
      <c r="N667" s="71"/>
      <c r="O667" s="71"/>
      <c r="P667" s="71"/>
    </row>
    <row r="668" spans="1:16" ht="11.25" customHeight="1" x14ac:dyDescent="0.25">
      <c r="A668" s="121"/>
      <c r="B668" s="122"/>
      <c r="C668" s="83"/>
      <c r="D668" s="123"/>
      <c r="E668" s="71"/>
      <c r="F668" s="71"/>
      <c r="G668" s="71"/>
      <c r="H668" s="71"/>
      <c r="I668" s="71"/>
      <c r="J668" s="71"/>
      <c r="K668" s="71"/>
      <c r="L668" s="71"/>
      <c r="M668" s="71"/>
      <c r="N668" s="71"/>
      <c r="O668" s="71"/>
      <c r="P668" s="71"/>
    </row>
    <row r="669" spans="1:16" ht="11.25" customHeight="1" x14ac:dyDescent="0.25">
      <c r="A669" s="121"/>
      <c r="B669" s="122"/>
      <c r="C669" s="83"/>
      <c r="D669" s="123"/>
      <c r="E669" s="71"/>
      <c r="F669" s="71"/>
      <c r="G669" s="71"/>
      <c r="H669" s="71"/>
      <c r="I669" s="71"/>
      <c r="J669" s="71"/>
      <c r="K669" s="71"/>
      <c r="L669" s="71"/>
      <c r="M669" s="71"/>
      <c r="N669" s="71"/>
      <c r="O669" s="71"/>
      <c r="P669" s="71"/>
    </row>
    <row r="670" spans="1:16" ht="11.25" customHeight="1" x14ac:dyDescent="0.25">
      <c r="A670" s="121"/>
      <c r="B670" s="122"/>
      <c r="C670" s="83"/>
      <c r="D670" s="123"/>
      <c r="E670" s="71"/>
      <c r="F670" s="71"/>
      <c r="G670" s="71"/>
      <c r="H670" s="71"/>
      <c r="I670" s="71"/>
      <c r="J670" s="71"/>
      <c r="K670" s="71"/>
      <c r="L670" s="71"/>
      <c r="M670" s="71"/>
      <c r="N670" s="71"/>
      <c r="O670" s="71"/>
      <c r="P670" s="71"/>
    </row>
    <row r="671" spans="1:16" ht="11.25" customHeight="1" x14ac:dyDescent="0.25">
      <c r="A671" s="121"/>
      <c r="B671" s="122"/>
      <c r="C671" s="83"/>
      <c r="D671" s="123"/>
      <c r="E671" s="71"/>
      <c r="F671" s="71"/>
      <c r="G671" s="71"/>
      <c r="H671" s="71"/>
      <c r="I671" s="71"/>
      <c r="J671" s="71"/>
      <c r="K671" s="71"/>
      <c r="L671" s="71"/>
      <c r="M671" s="71"/>
      <c r="N671" s="71"/>
      <c r="O671" s="71"/>
      <c r="P671" s="71"/>
    </row>
    <row r="672" spans="1:16" ht="11.25" customHeight="1" x14ac:dyDescent="0.25">
      <c r="A672" s="121"/>
      <c r="B672" s="122"/>
      <c r="C672" s="83"/>
      <c r="D672" s="123"/>
      <c r="E672" s="71"/>
      <c r="F672" s="71"/>
      <c r="G672" s="71"/>
      <c r="H672" s="71"/>
      <c r="I672" s="71"/>
      <c r="J672" s="71"/>
      <c r="K672" s="71"/>
      <c r="L672" s="71"/>
      <c r="M672" s="71"/>
      <c r="N672" s="71"/>
      <c r="O672" s="71"/>
      <c r="P672" s="71"/>
    </row>
    <row r="673" spans="1:16" ht="11.25" customHeight="1" x14ac:dyDescent="0.25">
      <c r="A673" s="121"/>
      <c r="B673" s="122"/>
      <c r="C673" s="83"/>
      <c r="D673" s="123"/>
      <c r="E673" s="71"/>
      <c r="F673" s="71"/>
      <c r="G673" s="71"/>
      <c r="H673" s="71"/>
      <c r="I673" s="71"/>
      <c r="J673" s="71"/>
      <c r="K673" s="71"/>
      <c r="L673" s="71"/>
      <c r="M673" s="71"/>
      <c r="N673" s="71"/>
      <c r="O673" s="71"/>
      <c r="P673" s="71"/>
    </row>
    <row r="674" spans="1:16" ht="11.25" customHeight="1" x14ac:dyDescent="0.25">
      <c r="A674" s="121"/>
      <c r="B674" s="122"/>
      <c r="C674" s="83"/>
      <c r="D674" s="123"/>
      <c r="E674" s="71"/>
      <c r="F674" s="71"/>
      <c r="G674" s="71"/>
      <c r="H674" s="71"/>
      <c r="I674" s="71"/>
      <c r="J674" s="71"/>
      <c r="K674" s="71"/>
      <c r="L674" s="71"/>
      <c r="M674" s="71"/>
      <c r="N674" s="71"/>
      <c r="O674" s="71"/>
      <c r="P674" s="71"/>
    </row>
    <row r="675" spans="1:16" ht="11.25" customHeight="1" x14ac:dyDescent="0.25">
      <c r="A675" s="121"/>
      <c r="B675" s="122"/>
      <c r="C675" s="83"/>
      <c r="D675" s="123"/>
      <c r="E675" s="71"/>
      <c r="F675" s="71"/>
      <c r="G675" s="71"/>
      <c r="H675" s="71"/>
      <c r="I675" s="71"/>
      <c r="J675" s="71"/>
      <c r="K675" s="71"/>
      <c r="L675" s="71"/>
      <c r="M675" s="71"/>
      <c r="N675" s="71"/>
      <c r="O675" s="71"/>
      <c r="P675" s="71"/>
    </row>
    <row r="676" spans="1:16" ht="11.25" customHeight="1" x14ac:dyDescent="0.25">
      <c r="A676" s="121"/>
      <c r="B676" s="122"/>
      <c r="C676" s="83"/>
      <c r="D676" s="123"/>
      <c r="E676" s="71"/>
      <c r="F676" s="71"/>
      <c r="G676" s="71"/>
      <c r="H676" s="71"/>
      <c r="I676" s="71"/>
      <c r="J676" s="71"/>
      <c r="K676" s="71"/>
      <c r="L676" s="71"/>
      <c r="M676" s="71"/>
      <c r="N676" s="71"/>
      <c r="O676" s="71"/>
      <c r="P676" s="71"/>
    </row>
    <row r="677" spans="1:16" ht="11.25" customHeight="1" x14ac:dyDescent="0.25">
      <c r="A677" s="121"/>
      <c r="B677" s="122"/>
      <c r="C677" s="83"/>
      <c r="D677" s="123"/>
      <c r="E677" s="71"/>
      <c r="F677" s="71"/>
      <c r="G677" s="71"/>
      <c r="H677" s="71"/>
      <c r="I677" s="71"/>
      <c r="J677" s="71"/>
      <c r="K677" s="71"/>
      <c r="L677" s="71"/>
      <c r="M677" s="71"/>
      <c r="N677" s="71"/>
      <c r="O677" s="71"/>
      <c r="P677" s="71"/>
    </row>
    <row r="678" spans="1:16" ht="11.25" customHeight="1" x14ac:dyDescent="0.25">
      <c r="A678" s="121"/>
      <c r="B678" s="122"/>
      <c r="C678" s="83"/>
      <c r="D678" s="123"/>
      <c r="E678" s="71"/>
      <c r="F678" s="71"/>
      <c r="G678" s="71"/>
      <c r="H678" s="71"/>
      <c r="I678" s="71"/>
      <c r="J678" s="71"/>
      <c r="K678" s="71"/>
      <c r="L678" s="71"/>
      <c r="M678" s="71"/>
      <c r="N678" s="71"/>
      <c r="O678" s="71"/>
      <c r="P678" s="71"/>
    </row>
    <row r="679" spans="1:16" ht="11.25" customHeight="1" x14ac:dyDescent="0.25">
      <c r="A679" s="121"/>
      <c r="B679" s="122"/>
      <c r="C679" s="83"/>
      <c r="D679" s="123"/>
      <c r="E679" s="71"/>
      <c r="F679" s="71"/>
      <c r="G679" s="71"/>
      <c r="H679" s="71"/>
      <c r="I679" s="71"/>
      <c r="J679" s="71"/>
      <c r="K679" s="71"/>
      <c r="L679" s="71"/>
      <c r="M679" s="71"/>
      <c r="N679" s="71"/>
      <c r="O679" s="71"/>
      <c r="P679" s="71"/>
    </row>
    <row r="680" spans="1:16" ht="11.25" customHeight="1" x14ac:dyDescent="0.25">
      <c r="A680" s="121"/>
      <c r="B680" s="122"/>
      <c r="C680" s="83"/>
      <c r="D680" s="123"/>
      <c r="E680" s="71"/>
      <c r="F680" s="71"/>
      <c r="G680" s="71"/>
      <c r="H680" s="71"/>
      <c r="I680" s="71"/>
      <c r="J680" s="71"/>
      <c r="K680" s="71"/>
      <c r="L680" s="71"/>
      <c r="M680" s="71"/>
      <c r="N680" s="71"/>
      <c r="O680" s="71"/>
      <c r="P680" s="71"/>
    </row>
    <row r="681" spans="1:16" ht="11.25" customHeight="1" x14ac:dyDescent="0.25">
      <c r="A681" s="121"/>
      <c r="B681" s="122"/>
      <c r="C681" s="83"/>
      <c r="D681" s="123"/>
      <c r="E681" s="71"/>
      <c r="F681" s="71"/>
      <c r="G681" s="71"/>
      <c r="H681" s="71"/>
      <c r="I681" s="71"/>
      <c r="J681" s="71"/>
      <c r="K681" s="71"/>
      <c r="L681" s="71"/>
      <c r="M681" s="71"/>
      <c r="N681" s="71"/>
      <c r="O681" s="71"/>
      <c r="P681" s="71"/>
    </row>
    <row r="682" spans="1:16" ht="11.25" customHeight="1" x14ac:dyDescent="0.25">
      <c r="A682" s="121"/>
      <c r="B682" s="122"/>
      <c r="C682" s="83"/>
      <c r="D682" s="123"/>
      <c r="E682" s="71"/>
      <c r="F682" s="71"/>
      <c r="G682" s="71"/>
      <c r="H682" s="71"/>
      <c r="I682" s="71"/>
      <c r="J682" s="71"/>
      <c r="K682" s="71"/>
      <c r="L682" s="71"/>
      <c r="M682" s="71"/>
      <c r="N682" s="71"/>
      <c r="O682" s="71"/>
      <c r="P682" s="71"/>
    </row>
    <row r="683" spans="1:16" ht="11.25" customHeight="1" x14ac:dyDescent="0.25">
      <c r="A683" s="121"/>
      <c r="B683" s="122"/>
      <c r="C683" s="83"/>
      <c r="D683" s="123"/>
      <c r="E683" s="71"/>
      <c r="F683" s="71"/>
      <c r="G683" s="71"/>
      <c r="H683" s="71"/>
      <c r="I683" s="71"/>
      <c r="J683" s="71"/>
      <c r="K683" s="71"/>
      <c r="L683" s="71"/>
      <c r="M683" s="71"/>
      <c r="N683" s="71"/>
      <c r="O683" s="71"/>
      <c r="P683" s="71"/>
    </row>
    <row r="684" spans="1:16" ht="11.25" customHeight="1" x14ac:dyDescent="0.25">
      <c r="A684" s="121"/>
      <c r="B684" s="122"/>
      <c r="C684" s="83"/>
      <c r="D684" s="123"/>
      <c r="E684" s="71"/>
      <c r="F684" s="71"/>
      <c r="G684" s="71"/>
      <c r="H684" s="71"/>
      <c r="I684" s="71"/>
      <c r="J684" s="71"/>
      <c r="K684" s="71"/>
      <c r="L684" s="71"/>
      <c r="M684" s="71"/>
      <c r="N684" s="71"/>
      <c r="O684" s="71"/>
      <c r="P684" s="71"/>
    </row>
    <row r="685" spans="1:16" ht="11.25" customHeight="1" x14ac:dyDescent="0.25">
      <c r="A685" s="121"/>
      <c r="B685" s="122"/>
      <c r="C685" s="83"/>
      <c r="D685" s="123"/>
      <c r="E685" s="71"/>
      <c r="F685" s="71"/>
      <c r="G685" s="71"/>
      <c r="H685" s="71"/>
      <c r="I685" s="71"/>
      <c r="J685" s="71"/>
      <c r="K685" s="71"/>
      <c r="L685" s="71"/>
      <c r="M685" s="71"/>
      <c r="N685" s="71"/>
      <c r="O685" s="71"/>
      <c r="P685" s="71"/>
    </row>
    <row r="686" spans="1:16" ht="11.25" customHeight="1" x14ac:dyDescent="0.25">
      <c r="A686" s="121"/>
      <c r="B686" s="122"/>
      <c r="C686" s="83"/>
      <c r="D686" s="123"/>
      <c r="E686" s="71"/>
      <c r="F686" s="71"/>
      <c r="G686" s="71"/>
      <c r="H686" s="71"/>
      <c r="I686" s="71"/>
      <c r="J686" s="71"/>
      <c r="K686" s="71"/>
      <c r="L686" s="71"/>
      <c r="M686" s="71"/>
      <c r="N686" s="71"/>
      <c r="O686" s="71"/>
      <c r="P686" s="71"/>
    </row>
    <row r="687" spans="1:16" ht="11.25" customHeight="1" x14ac:dyDescent="0.25">
      <c r="A687" s="121"/>
      <c r="B687" s="122"/>
      <c r="C687" s="83"/>
      <c r="D687" s="123"/>
      <c r="E687" s="71"/>
      <c r="F687" s="71"/>
      <c r="G687" s="71"/>
      <c r="H687" s="71"/>
      <c r="I687" s="71"/>
      <c r="J687" s="71"/>
      <c r="K687" s="71"/>
      <c r="L687" s="71"/>
      <c r="M687" s="71"/>
      <c r="N687" s="71"/>
      <c r="O687" s="71"/>
      <c r="P687" s="71"/>
    </row>
    <row r="688" spans="1:16" ht="11.25" customHeight="1" x14ac:dyDescent="0.25">
      <c r="A688" s="121"/>
      <c r="B688" s="122"/>
      <c r="C688" s="83"/>
      <c r="D688" s="123"/>
      <c r="E688" s="71"/>
      <c r="F688" s="71"/>
      <c r="G688" s="71"/>
      <c r="H688" s="71"/>
      <c r="I688" s="71"/>
      <c r="J688" s="71"/>
      <c r="K688" s="71"/>
      <c r="L688" s="71"/>
      <c r="M688" s="71"/>
      <c r="N688" s="71"/>
      <c r="O688" s="71"/>
      <c r="P688" s="71"/>
    </row>
    <row r="689" spans="1:16" ht="11.25" customHeight="1" x14ac:dyDescent="0.25">
      <c r="A689" s="121"/>
      <c r="B689" s="122"/>
      <c r="C689" s="83"/>
      <c r="D689" s="123"/>
      <c r="E689" s="71"/>
      <c r="F689" s="71"/>
      <c r="G689" s="71"/>
      <c r="H689" s="71"/>
      <c r="I689" s="71"/>
      <c r="J689" s="71"/>
      <c r="K689" s="71"/>
      <c r="L689" s="71"/>
      <c r="M689" s="71"/>
      <c r="N689" s="71"/>
      <c r="O689" s="71"/>
      <c r="P689" s="71"/>
    </row>
    <row r="690" spans="1:16" ht="11.25" customHeight="1" x14ac:dyDescent="0.25">
      <c r="A690" s="121"/>
      <c r="B690" s="122"/>
      <c r="C690" s="83"/>
      <c r="D690" s="123"/>
      <c r="E690" s="71"/>
      <c r="F690" s="71"/>
      <c r="G690" s="71"/>
      <c r="H690" s="71"/>
      <c r="I690" s="71"/>
      <c r="J690" s="71"/>
      <c r="K690" s="71"/>
      <c r="L690" s="71"/>
      <c r="M690" s="71"/>
      <c r="N690" s="71"/>
      <c r="O690" s="71"/>
      <c r="P690" s="71"/>
    </row>
    <row r="691" spans="1:16" ht="11.25" customHeight="1" x14ac:dyDescent="0.25">
      <c r="A691" s="121"/>
      <c r="B691" s="122"/>
      <c r="C691" s="83"/>
      <c r="D691" s="123"/>
      <c r="E691" s="71"/>
      <c r="F691" s="71"/>
      <c r="G691" s="71"/>
      <c r="H691" s="71"/>
      <c r="I691" s="71"/>
      <c r="J691" s="71"/>
      <c r="K691" s="71"/>
      <c r="L691" s="71"/>
      <c r="M691" s="71"/>
      <c r="N691" s="71"/>
      <c r="O691" s="71"/>
      <c r="P691" s="71"/>
    </row>
    <row r="692" spans="1:16" ht="11.25" customHeight="1" x14ac:dyDescent="0.25">
      <c r="A692" s="121"/>
      <c r="B692" s="122"/>
      <c r="C692" s="83"/>
      <c r="D692" s="123"/>
      <c r="E692" s="71"/>
      <c r="F692" s="71"/>
      <c r="G692" s="71"/>
      <c r="H692" s="71"/>
      <c r="I692" s="71"/>
      <c r="J692" s="71"/>
      <c r="K692" s="71"/>
      <c r="L692" s="71"/>
      <c r="M692" s="71"/>
      <c r="N692" s="71"/>
      <c r="O692" s="71"/>
      <c r="P692" s="71"/>
    </row>
    <row r="693" spans="1:16" ht="11.25" customHeight="1" x14ac:dyDescent="0.25">
      <c r="A693" s="121"/>
      <c r="B693" s="122"/>
      <c r="C693" s="83"/>
      <c r="D693" s="123"/>
      <c r="E693" s="71"/>
      <c r="F693" s="71"/>
      <c r="G693" s="71"/>
      <c r="H693" s="71"/>
      <c r="I693" s="71"/>
      <c r="J693" s="71"/>
      <c r="K693" s="71"/>
      <c r="L693" s="71"/>
      <c r="M693" s="71"/>
      <c r="N693" s="71"/>
      <c r="O693" s="71"/>
      <c r="P693" s="71"/>
    </row>
    <row r="694" spans="1:16" ht="11.25" customHeight="1" x14ac:dyDescent="0.25">
      <c r="A694" s="121"/>
      <c r="B694" s="122"/>
      <c r="C694" s="83"/>
      <c r="D694" s="123"/>
      <c r="E694" s="71"/>
      <c r="F694" s="71"/>
      <c r="G694" s="71"/>
      <c r="H694" s="71"/>
      <c r="I694" s="71"/>
      <c r="J694" s="71"/>
      <c r="K694" s="71"/>
      <c r="L694" s="71"/>
      <c r="M694" s="71"/>
      <c r="N694" s="71"/>
      <c r="O694" s="71"/>
      <c r="P694" s="71"/>
    </row>
    <row r="695" spans="1:16" ht="11.25" customHeight="1" x14ac:dyDescent="0.25">
      <c r="A695" s="121"/>
      <c r="B695" s="122"/>
      <c r="C695" s="83"/>
      <c r="D695" s="123"/>
      <c r="E695" s="71"/>
      <c r="F695" s="71"/>
      <c r="G695" s="71"/>
      <c r="H695" s="71"/>
      <c r="I695" s="71"/>
      <c r="J695" s="71"/>
      <c r="K695" s="71"/>
      <c r="L695" s="71"/>
      <c r="M695" s="71"/>
      <c r="N695" s="71"/>
      <c r="O695" s="71"/>
      <c r="P695" s="71"/>
    </row>
    <row r="696" spans="1:16" ht="11.25" customHeight="1" x14ac:dyDescent="0.25">
      <c r="A696" s="121"/>
      <c r="B696" s="122"/>
      <c r="C696" s="83"/>
      <c r="D696" s="123"/>
      <c r="E696" s="71"/>
      <c r="F696" s="71"/>
      <c r="G696" s="71"/>
      <c r="H696" s="71"/>
      <c r="I696" s="71"/>
      <c r="J696" s="71"/>
      <c r="K696" s="71"/>
      <c r="L696" s="71"/>
      <c r="M696" s="71"/>
      <c r="N696" s="71"/>
      <c r="O696" s="71"/>
      <c r="P696" s="71"/>
    </row>
    <row r="697" spans="1:16" ht="11.25" customHeight="1" x14ac:dyDescent="0.25">
      <c r="A697" s="121"/>
      <c r="B697" s="122"/>
      <c r="C697" s="83"/>
      <c r="D697" s="123"/>
      <c r="E697" s="71"/>
      <c r="F697" s="71"/>
      <c r="G697" s="71"/>
      <c r="H697" s="71"/>
      <c r="I697" s="71"/>
      <c r="J697" s="71"/>
      <c r="K697" s="71"/>
      <c r="L697" s="71"/>
      <c r="M697" s="71"/>
      <c r="N697" s="71"/>
      <c r="O697" s="71"/>
      <c r="P697" s="71"/>
    </row>
    <row r="698" spans="1:16" ht="11.25" customHeight="1" x14ac:dyDescent="0.25">
      <c r="A698" s="121"/>
      <c r="B698" s="122"/>
      <c r="C698" s="83"/>
      <c r="D698" s="123"/>
      <c r="E698" s="71"/>
      <c r="F698" s="71"/>
      <c r="G698" s="71"/>
      <c r="H698" s="71"/>
      <c r="I698" s="71"/>
      <c r="J698" s="71"/>
      <c r="K698" s="71"/>
      <c r="L698" s="71"/>
      <c r="M698" s="71"/>
      <c r="N698" s="71"/>
      <c r="O698" s="71"/>
      <c r="P698" s="71"/>
    </row>
    <row r="699" spans="1:16" ht="11.25" customHeight="1" x14ac:dyDescent="0.25">
      <c r="A699" s="121"/>
      <c r="B699" s="122"/>
      <c r="C699" s="83"/>
      <c r="D699" s="123"/>
      <c r="E699" s="71"/>
      <c r="F699" s="71"/>
      <c r="G699" s="71"/>
      <c r="H699" s="71"/>
      <c r="I699" s="71"/>
      <c r="J699" s="71"/>
      <c r="K699" s="71"/>
      <c r="L699" s="71"/>
      <c r="M699" s="71"/>
      <c r="N699" s="71"/>
      <c r="O699" s="71"/>
      <c r="P699" s="71"/>
    </row>
    <row r="700" spans="1:16" ht="11.25" customHeight="1" x14ac:dyDescent="0.25">
      <c r="A700" s="121"/>
      <c r="B700" s="122"/>
      <c r="C700" s="83"/>
      <c r="D700" s="123"/>
      <c r="E700" s="71"/>
      <c r="F700" s="71"/>
      <c r="G700" s="71"/>
      <c r="H700" s="71"/>
      <c r="I700" s="71"/>
      <c r="J700" s="71"/>
      <c r="K700" s="71"/>
      <c r="L700" s="71"/>
      <c r="M700" s="71"/>
      <c r="N700" s="71"/>
      <c r="O700" s="71"/>
      <c r="P700" s="71"/>
    </row>
    <row r="701" spans="1:16" ht="11.25" customHeight="1" x14ac:dyDescent="0.25">
      <c r="A701" s="121"/>
      <c r="B701" s="122"/>
      <c r="C701" s="83"/>
      <c r="D701" s="123"/>
      <c r="E701" s="71"/>
      <c r="F701" s="71"/>
      <c r="G701" s="71"/>
      <c r="H701" s="71"/>
      <c r="I701" s="71"/>
      <c r="J701" s="71"/>
      <c r="K701" s="71"/>
      <c r="L701" s="71"/>
      <c r="M701" s="71"/>
      <c r="N701" s="71"/>
      <c r="O701" s="71"/>
      <c r="P701" s="71"/>
    </row>
    <row r="702" spans="1:16" ht="11.25" customHeight="1" x14ac:dyDescent="0.25">
      <c r="A702" s="121"/>
      <c r="B702" s="122"/>
      <c r="C702" s="83"/>
      <c r="D702" s="123"/>
      <c r="E702" s="71"/>
      <c r="F702" s="71"/>
      <c r="G702" s="71"/>
      <c r="H702" s="71"/>
      <c r="I702" s="71"/>
      <c r="J702" s="71"/>
      <c r="K702" s="71"/>
      <c r="L702" s="71"/>
      <c r="M702" s="71"/>
      <c r="N702" s="71"/>
      <c r="O702" s="71"/>
      <c r="P702" s="71"/>
    </row>
    <row r="703" spans="1:16" ht="11.25" customHeight="1" x14ac:dyDescent="0.25">
      <c r="A703" s="121"/>
      <c r="B703" s="122"/>
      <c r="C703" s="83"/>
      <c r="D703" s="123"/>
      <c r="E703" s="71"/>
      <c r="F703" s="71"/>
      <c r="G703" s="71"/>
      <c r="H703" s="71"/>
      <c r="I703" s="71"/>
      <c r="J703" s="71"/>
      <c r="K703" s="71"/>
      <c r="L703" s="71"/>
      <c r="M703" s="71"/>
      <c r="N703" s="71"/>
      <c r="O703" s="71"/>
      <c r="P703" s="71"/>
    </row>
    <row r="704" spans="1:16" ht="11.25" customHeight="1" x14ac:dyDescent="0.25">
      <c r="A704" s="121"/>
      <c r="B704" s="122"/>
      <c r="C704" s="83"/>
      <c r="D704" s="123"/>
      <c r="E704" s="71"/>
      <c r="F704" s="71"/>
      <c r="G704" s="71"/>
      <c r="H704" s="71"/>
      <c r="I704" s="71"/>
      <c r="J704" s="71"/>
      <c r="K704" s="71"/>
      <c r="L704" s="71"/>
      <c r="M704" s="71"/>
      <c r="N704" s="71"/>
      <c r="O704" s="71"/>
      <c r="P704" s="71"/>
    </row>
    <row r="705" spans="1:16" ht="11.25" customHeight="1" x14ac:dyDescent="0.25">
      <c r="A705" s="121"/>
      <c r="B705" s="122"/>
      <c r="C705" s="83"/>
      <c r="D705" s="123"/>
      <c r="E705" s="71"/>
      <c r="F705" s="71"/>
      <c r="G705" s="71"/>
      <c r="H705" s="71"/>
      <c r="I705" s="71"/>
      <c r="J705" s="71"/>
      <c r="K705" s="71"/>
      <c r="L705" s="71"/>
      <c r="M705" s="71"/>
      <c r="N705" s="71"/>
      <c r="O705" s="71"/>
      <c r="P705" s="71"/>
    </row>
    <row r="706" spans="1:16" ht="11.25" customHeight="1" x14ac:dyDescent="0.25">
      <c r="A706" s="121"/>
      <c r="B706" s="122"/>
      <c r="C706" s="83"/>
      <c r="D706" s="123"/>
      <c r="E706" s="71"/>
      <c r="F706" s="71"/>
      <c r="G706" s="71"/>
      <c r="H706" s="71"/>
      <c r="I706" s="71"/>
      <c r="J706" s="71"/>
      <c r="K706" s="71"/>
      <c r="L706" s="71"/>
      <c r="M706" s="71"/>
      <c r="N706" s="71"/>
      <c r="O706" s="71"/>
      <c r="P706" s="71"/>
    </row>
    <row r="707" spans="1:16" ht="11.25" customHeight="1" x14ac:dyDescent="0.25">
      <c r="A707" s="121"/>
      <c r="B707" s="122"/>
      <c r="C707" s="83"/>
      <c r="D707" s="123"/>
      <c r="E707" s="71"/>
      <c r="F707" s="71"/>
      <c r="G707" s="71"/>
      <c r="H707" s="71"/>
      <c r="I707" s="71"/>
      <c r="J707" s="71"/>
      <c r="K707" s="71"/>
      <c r="L707" s="71"/>
      <c r="M707" s="71"/>
      <c r="N707" s="71"/>
      <c r="O707" s="71"/>
      <c r="P707" s="71"/>
    </row>
    <row r="708" spans="1:16" ht="11.25" customHeight="1" x14ac:dyDescent="0.25">
      <c r="A708" s="121"/>
      <c r="B708" s="122"/>
      <c r="C708" s="83"/>
      <c r="D708" s="123"/>
      <c r="E708" s="71"/>
      <c r="F708" s="71"/>
      <c r="G708" s="71"/>
      <c r="H708" s="71"/>
      <c r="I708" s="71"/>
      <c r="J708" s="71"/>
      <c r="K708" s="71"/>
      <c r="L708" s="71"/>
      <c r="M708" s="71"/>
      <c r="N708" s="71"/>
      <c r="O708" s="71"/>
      <c r="P708" s="71"/>
    </row>
    <row r="709" spans="1:16" ht="11.25" customHeight="1" x14ac:dyDescent="0.25">
      <c r="A709" s="121"/>
      <c r="B709" s="122"/>
      <c r="C709" s="83"/>
      <c r="D709" s="123"/>
      <c r="E709" s="71"/>
      <c r="F709" s="71"/>
      <c r="G709" s="71"/>
      <c r="H709" s="71"/>
      <c r="I709" s="71"/>
      <c r="J709" s="71"/>
      <c r="K709" s="71"/>
      <c r="L709" s="71"/>
      <c r="M709" s="71"/>
      <c r="N709" s="71"/>
      <c r="O709" s="71"/>
      <c r="P709" s="71"/>
    </row>
    <row r="710" spans="1:16" ht="11.25" customHeight="1" x14ac:dyDescent="0.25">
      <c r="A710" s="121"/>
      <c r="B710" s="122"/>
      <c r="C710" s="83"/>
      <c r="D710" s="123"/>
      <c r="E710" s="71"/>
      <c r="F710" s="71"/>
      <c r="G710" s="71"/>
      <c r="H710" s="71"/>
      <c r="I710" s="71"/>
      <c r="J710" s="71"/>
      <c r="K710" s="71"/>
      <c r="L710" s="71"/>
      <c r="M710" s="71"/>
      <c r="N710" s="71"/>
      <c r="O710" s="71"/>
      <c r="P710" s="71"/>
    </row>
    <row r="711" spans="1:16" ht="11.25" customHeight="1" x14ac:dyDescent="0.25">
      <c r="A711" s="121"/>
      <c r="B711" s="122"/>
      <c r="C711" s="83"/>
      <c r="D711" s="123"/>
      <c r="E711" s="71"/>
      <c r="F711" s="71"/>
      <c r="G711" s="71"/>
      <c r="H711" s="71"/>
      <c r="I711" s="71"/>
      <c r="J711" s="71"/>
      <c r="K711" s="71"/>
      <c r="L711" s="71"/>
      <c r="M711" s="71"/>
      <c r="N711" s="71"/>
      <c r="O711" s="71"/>
      <c r="P711" s="71"/>
    </row>
    <row r="712" spans="1:16" ht="11.25" customHeight="1" x14ac:dyDescent="0.25">
      <c r="A712" s="121"/>
      <c r="B712" s="122"/>
      <c r="C712" s="83"/>
      <c r="D712" s="123"/>
      <c r="E712" s="71"/>
      <c r="F712" s="71"/>
      <c r="G712" s="71"/>
      <c r="H712" s="71"/>
      <c r="I712" s="71"/>
      <c r="J712" s="71"/>
      <c r="K712" s="71"/>
      <c r="L712" s="71"/>
      <c r="M712" s="71"/>
      <c r="N712" s="71"/>
      <c r="O712" s="71"/>
      <c r="P712" s="71"/>
    </row>
    <row r="713" spans="1:16" ht="11.25" customHeight="1" x14ac:dyDescent="0.25">
      <c r="A713" s="121"/>
      <c r="B713" s="122"/>
      <c r="C713" s="83"/>
      <c r="D713" s="123"/>
      <c r="E713" s="71"/>
      <c r="F713" s="71"/>
      <c r="G713" s="71"/>
      <c r="H713" s="71"/>
      <c r="I713" s="71"/>
      <c r="J713" s="71"/>
      <c r="K713" s="71"/>
      <c r="L713" s="71"/>
      <c r="M713" s="71"/>
      <c r="N713" s="71"/>
      <c r="O713" s="71"/>
      <c r="P713" s="71"/>
    </row>
    <row r="714" spans="1:16" ht="11.25" customHeight="1" x14ac:dyDescent="0.25">
      <c r="A714" s="121"/>
      <c r="B714" s="122"/>
      <c r="C714" s="83"/>
      <c r="D714" s="123"/>
      <c r="E714" s="71"/>
      <c r="F714" s="71"/>
      <c r="G714" s="71"/>
      <c r="H714" s="71"/>
      <c r="I714" s="71"/>
      <c r="J714" s="71"/>
      <c r="K714" s="71"/>
      <c r="L714" s="71"/>
      <c r="M714" s="71"/>
      <c r="N714" s="71"/>
      <c r="O714" s="71"/>
      <c r="P714" s="71"/>
    </row>
    <row r="715" spans="1:16" ht="11.25" customHeight="1" x14ac:dyDescent="0.25">
      <c r="A715" s="121"/>
      <c r="B715" s="122"/>
      <c r="C715" s="83"/>
      <c r="D715" s="123"/>
      <c r="E715" s="71"/>
      <c r="F715" s="71"/>
      <c r="G715" s="71"/>
      <c r="H715" s="71"/>
      <c r="I715" s="71"/>
      <c r="J715" s="71"/>
      <c r="K715" s="71"/>
      <c r="L715" s="71"/>
      <c r="M715" s="71"/>
      <c r="N715" s="71"/>
      <c r="O715" s="71"/>
      <c r="P715" s="71"/>
    </row>
    <row r="716" spans="1:16" ht="11.25" customHeight="1" x14ac:dyDescent="0.25">
      <c r="A716" s="121"/>
      <c r="B716" s="122"/>
      <c r="C716" s="83"/>
      <c r="D716" s="123"/>
      <c r="E716" s="71"/>
      <c r="F716" s="71"/>
      <c r="G716" s="71"/>
      <c r="H716" s="71"/>
      <c r="I716" s="71"/>
      <c r="J716" s="71"/>
      <c r="K716" s="71"/>
      <c r="L716" s="71"/>
      <c r="M716" s="71"/>
      <c r="N716" s="71"/>
      <c r="O716" s="71"/>
      <c r="P716" s="71"/>
    </row>
    <row r="717" spans="1:16" ht="11.25" customHeight="1" x14ac:dyDescent="0.25">
      <c r="A717" s="121"/>
      <c r="B717" s="122"/>
      <c r="C717" s="83"/>
      <c r="D717" s="123"/>
      <c r="E717" s="71"/>
      <c r="F717" s="71"/>
      <c r="G717" s="71"/>
      <c r="H717" s="71"/>
      <c r="I717" s="71"/>
      <c r="J717" s="71"/>
      <c r="K717" s="71"/>
      <c r="L717" s="71"/>
      <c r="M717" s="71"/>
      <c r="N717" s="71"/>
      <c r="O717" s="71"/>
      <c r="P717" s="71"/>
    </row>
    <row r="718" spans="1:16" ht="11.25" customHeight="1" x14ac:dyDescent="0.25">
      <c r="A718" s="121"/>
      <c r="B718" s="122"/>
      <c r="C718" s="83"/>
      <c r="D718" s="123"/>
      <c r="E718" s="71"/>
      <c r="F718" s="71"/>
      <c r="G718" s="71"/>
      <c r="H718" s="71"/>
      <c r="I718" s="71"/>
      <c r="J718" s="71"/>
      <c r="K718" s="71"/>
      <c r="L718" s="71"/>
      <c r="M718" s="71"/>
      <c r="N718" s="71"/>
      <c r="O718" s="71"/>
      <c r="P718" s="71"/>
    </row>
    <row r="719" spans="1:16" ht="11.25" customHeight="1" x14ac:dyDescent="0.25">
      <c r="A719" s="121"/>
      <c r="B719" s="122"/>
      <c r="C719" s="83"/>
      <c r="D719" s="123"/>
      <c r="E719" s="71"/>
      <c r="F719" s="71"/>
      <c r="G719" s="71"/>
      <c r="H719" s="71"/>
      <c r="I719" s="71"/>
      <c r="J719" s="71"/>
      <c r="K719" s="71"/>
      <c r="L719" s="71"/>
      <c r="M719" s="71"/>
      <c r="N719" s="71"/>
      <c r="O719" s="71"/>
      <c r="P719" s="71"/>
    </row>
    <row r="720" spans="1:16" ht="11.25" customHeight="1" x14ac:dyDescent="0.25">
      <c r="A720" s="121"/>
      <c r="B720" s="122"/>
      <c r="C720" s="83"/>
      <c r="D720" s="123"/>
      <c r="E720" s="71"/>
      <c r="F720" s="71"/>
      <c r="G720" s="71"/>
      <c r="H720" s="71"/>
      <c r="I720" s="71"/>
      <c r="J720" s="71"/>
      <c r="K720" s="71"/>
      <c r="L720" s="71"/>
      <c r="M720" s="71"/>
      <c r="N720" s="71"/>
      <c r="O720" s="71"/>
      <c r="P720" s="71"/>
    </row>
    <row r="721" spans="1:16" ht="11.25" customHeight="1" x14ac:dyDescent="0.25">
      <c r="A721" s="121"/>
      <c r="B721" s="122"/>
      <c r="C721" s="83"/>
      <c r="D721" s="123"/>
      <c r="E721" s="71"/>
      <c r="F721" s="71"/>
      <c r="G721" s="71"/>
      <c r="H721" s="71"/>
      <c r="I721" s="71"/>
      <c r="J721" s="71"/>
      <c r="K721" s="71"/>
      <c r="L721" s="71"/>
      <c r="M721" s="71"/>
      <c r="N721" s="71"/>
      <c r="O721" s="71"/>
      <c r="P721" s="71"/>
    </row>
    <row r="722" spans="1:16" ht="11.25" customHeight="1" x14ac:dyDescent="0.25">
      <c r="A722" s="121"/>
      <c r="B722" s="122"/>
      <c r="C722" s="83"/>
      <c r="D722" s="123"/>
      <c r="E722" s="71"/>
      <c r="F722" s="71"/>
      <c r="G722" s="71"/>
      <c r="H722" s="71"/>
      <c r="I722" s="71"/>
      <c r="J722" s="71"/>
      <c r="K722" s="71"/>
      <c r="L722" s="71"/>
      <c r="M722" s="71"/>
      <c r="N722" s="71"/>
      <c r="O722" s="71"/>
      <c r="P722" s="71"/>
    </row>
    <row r="723" spans="1:16" ht="11.25" customHeight="1" x14ac:dyDescent="0.25">
      <c r="A723" s="121"/>
      <c r="B723" s="122"/>
      <c r="C723" s="83"/>
      <c r="D723" s="123"/>
      <c r="E723" s="71"/>
      <c r="F723" s="71"/>
      <c r="G723" s="71"/>
      <c r="H723" s="71"/>
      <c r="I723" s="71"/>
      <c r="J723" s="71"/>
      <c r="K723" s="71"/>
      <c r="L723" s="71"/>
      <c r="M723" s="71"/>
      <c r="N723" s="71"/>
      <c r="O723" s="71"/>
      <c r="P723" s="71"/>
    </row>
    <row r="724" spans="1:16" ht="11.25" customHeight="1" x14ac:dyDescent="0.25">
      <c r="A724" s="121"/>
      <c r="B724" s="122"/>
      <c r="C724" s="83"/>
      <c r="D724" s="123"/>
      <c r="E724" s="71"/>
      <c r="F724" s="71"/>
      <c r="G724" s="71"/>
      <c r="H724" s="71"/>
      <c r="I724" s="71"/>
      <c r="J724" s="71"/>
      <c r="K724" s="71"/>
      <c r="L724" s="71"/>
      <c r="M724" s="71"/>
      <c r="N724" s="71"/>
      <c r="O724" s="71"/>
      <c r="P724" s="71"/>
    </row>
    <row r="725" spans="1:16" ht="11.25" customHeight="1" x14ac:dyDescent="0.25">
      <c r="A725" s="121"/>
      <c r="B725" s="122"/>
      <c r="C725" s="83"/>
      <c r="D725" s="123"/>
      <c r="E725" s="71"/>
      <c r="F725" s="71"/>
      <c r="G725" s="71"/>
      <c r="H725" s="71"/>
      <c r="I725" s="71"/>
      <c r="J725" s="71"/>
      <c r="K725" s="71"/>
      <c r="L725" s="71"/>
      <c r="M725" s="71"/>
      <c r="N725" s="71"/>
      <c r="O725" s="71"/>
      <c r="P725" s="71"/>
    </row>
    <row r="726" spans="1:16" ht="11.25" customHeight="1" x14ac:dyDescent="0.25">
      <c r="A726" s="121"/>
      <c r="B726" s="122"/>
      <c r="C726" s="83"/>
      <c r="D726" s="123"/>
      <c r="E726" s="71"/>
      <c r="F726" s="71"/>
      <c r="G726" s="71"/>
      <c r="H726" s="71"/>
      <c r="I726" s="71"/>
      <c r="J726" s="71"/>
      <c r="K726" s="71"/>
      <c r="L726" s="71"/>
      <c r="M726" s="71"/>
      <c r="N726" s="71"/>
      <c r="O726" s="71"/>
      <c r="P726" s="71"/>
    </row>
    <row r="727" spans="1:16" ht="11.25" customHeight="1" x14ac:dyDescent="0.25">
      <c r="A727" s="121"/>
      <c r="B727" s="122"/>
      <c r="C727" s="83"/>
      <c r="D727" s="123"/>
      <c r="E727" s="71"/>
      <c r="F727" s="71"/>
      <c r="G727" s="71"/>
      <c r="H727" s="71"/>
      <c r="I727" s="71"/>
      <c r="J727" s="71"/>
      <c r="K727" s="71"/>
      <c r="L727" s="71"/>
      <c r="M727" s="71"/>
      <c r="N727" s="71"/>
      <c r="O727" s="71"/>
      <c r="P727" s="71"/>
    </row>
    <row r="728" spans="1:16" ht="11.25" customHeight="1" x14ac:dyDescent="0.25">
      <c r="A728" s="121"/>
      <c r="B728" s="122"/>
      <c r="C728" s="83"/>
      <c r="D728" s="123"/>
      <c r="E728" s="71"/>
      <c r="F728" s="71"/>
      <c r="G728" s="71"/>
      <c r="H728" s="71"/>
      <c r="I728" s="71"/>
      <c r="J728" s="71"/>
      <c r="K728" s="71"/>
      <c r="L728" s="71"/>
      <c r="M728" s="71"/>
      <c r="N728" s="71"/>
      <c r="O728" s="71"/>
      <c r="P728" s="71"/>
    </row>
    <row r="729" spans="1:16" ht="11.25" customHeight="1" x14ac:dyDescent="0.25">
      <c r="A729" s="121"/>
      <c r="B729" s="122"/>
      <c r="C729" s="83"/>
      <c r="D729" s="123"/>
      <c r="E729" s="71"/>
      <c r="F729" s="71"/>
      <c r="G729" s="71"/>
      <c r="H729" s="71"/>
      <c r="I729" s="71"/>
      <c r="J729" s="71"/>
      <c r="K729" s="71"/>
      <c r="L729" s="71"/>
      <c r="M729" s="71"/>
      <c r="N729" s="71"/>
      <c r="O729" s="71"/>
      <c r="P729" s="71"/>
    </row>
    <row r="730" spans="1:16" ht="11.25" customHeight="1" x14ac:dyDescent="0.25">
      <c r="A730" s="121"/>
      <c r="B730" s="122"/>
      <c r="C730" s="83"/>
      <c r="D730" s="123"/>
      <c r="E730" s="71"/>
      <c r="F730" s="71"/>
      <c r="G730" s="71"/>
      <c r="H730" s="71"/>
      <c r="I730" s="71"/>
      <c r="J730" s="71"/>
      <c r="K730" s="71"/>
      <c r="L730" s="71"/>
      <c r="M730" s="71"/>
      <c r="N730" s="71"/>
      <c r="O730" s="71"/>
      <c r="P730" s="71"/>
    </row>
    <row r="731" spans="1:16" ht="11.25" customHeight="1" x14ac:dyDescent="0.25">
      <c r="A731" s="121"/>
      <c r="B731" s="122"/>
      <c r="C731" s="83"/>
      <c r="D731" s="123"/>
      <c r="E731" s="71"/>
      <c r="F731" s="71"/>
      <c r="G731" s="71"/>
      <c r="H731" s="71"/>
      <c r="I731" s="71"/>
      <c r="J731" s="71"/>
      <c r="K731" s="71"/>
      <c r="L731" s="71"/>
      <c r="M731" s="71"/>
      <c r="N731" s="71"/>
      <c r="O731" s="71"/>
      <c r="P731" s="71"/>
    </row>
    <row r="732" spans="1:16" ht="11.25" customHeight="1" x14ac:dyDescent="0.25">
      <c r="A732" s="121"/>
      <c r="B732" s="122"/>
      <c r="C732" s="83"/>
      <c r="D732" s="123"/>
      <c r="E732" s="71"/>
      <c r="F732" s="71"/>
      <c r="G732" s="71"/>
      <c r="H732" s="71"/>
      <c r="I732" s="71"/>
      <c r="J732" s="71"/>
      <c r="K732" s="71"/>
      <c r="L732" s="71"/>
      <c r="M732" s="71"/>
      <c r="N732" s="71"/>
      <c r="O732" s="71"/>
      <c r="P732" s="71"/>
    </row>
    <row r="733" spans="1:16" ht="11.25" customHeight="1" x14ac:dyDescent="0.25">
      <c r="A733" s="121"/>
      <c r="B733" s="122"/>
      <c r="C733" s="83"/>
      <c r="D733" s="123"/>
      <c r="E733" s="71"/>
      <c r="F733" s="71"/>
      <c r="G733" s="71"/>
      <c r="H733" s="71"/>
      <c r="I733" s="71"/>
      <c r="J733" s="71"/>
      <c r="K733" s="71"/>
      <c r="L733" s="71"/>
      <c r="M733" s="71"/>
      <c r="N733" s="71"/>
      <c r="O733" s="71"/>
      <c r="P733" s="71"/>
    </row>
    <row r="734" spans="1:16" ht="11.25" customHeight="1" x14ac:dyDescent="0.25">
      <c r="A734" s="121"/>
      <c r="B734" s="122"/>
      <c r="C734" s="83"/>
      <c r="D734" s="123"/>
      <c r="E734" s="71"/>
      <c r="F734" s="71"/>
      <c r="G734" s="71"/>
      <c r="H734" s="71"/>
      <c r="I734" s="71"/>
      <c r="J734" s="71"/>
      <c r="K734" s="71"/>
      <c r="L734" s="71"/>
      <c r="M734" s="71"/>
      <c r="N734" s="71"/>
      <c r="O734" s="71"/>
      <c r="P734" s="71"/>
    </row>
    <row r="735" spans="1:16" ht="11.25" customHeight="1" x14ac:dyDescent="0.25">
      <c r="A735" s="121"/>
      <c r="B735" s="122"/>
      <c r="C735" s="83"/>
      <c r="D735" s="123"/>
      <c r="E735" s="71"/>
      <c r="F735" s="71"/>
      <c r="G735" s="71"/>
      <c r="H735" s="71"/>
      <c r="I735" s="71"/>
      <c r="J735" s="71"/>
      <c r="K735" s="71"/>
      <c r="L735" s="71"/>
      <c r="M735" s="71"/>
      <c r="N735" s="71"/>
      <c r="O735" s="71"/>
      <c r="P735" s="71"/>
    </row>
    <row r="736" spans="1:16" ht="11.25" customHeight="1" x14ac:dyDescent="0.25">
      <c r="A736" s="121"/>
      <c r="B736" s="122"/>
      <c r="C736" s="83"/>
      <c r="D736" s="123"/>
      <c r="E736" s="71"/>
      <c r="F736" s="71"/>
      <c r="G736" s="71"/>
      <c r="H736" s="71"/>
      <c r="I736" s="71"/>
      <c r="J736" s="71"/>
      <c r="K736" s="71"/>
      <c r="L736" s="71"/>
      <c r="M736" s="71"/>
      <c r="N736" s="71"/>
      <c r="O736" s="71"/>
      <c r="P736" s="71"/>
    </row>
    <row r="737" spans="1:16" ht="11.25" customHeight="1" x14ac:dyDescent="0.25">
      <c r="A737" s="121"/>
      <c r="B737" s="122"/>
      <c r="C737" s="83"/>
      <c r="D737" s="123"/>
      <c r="E737" s="71"/>
      <c r="F737" s="71"/>
      <c r="G737" s="71"/>
      <c r="H737" s="71"/>
      <c r="I737" s="71"/>
      <c r="J737" s="71"/>
      <c r="K737" s="71"/>
      <c r="L737" s="71"/>
      <c r="M737" s="71"/>
      <c r="N737" s="71"/>
      <c r="O737" s="71"/>
      <c r="P737" s="71"/>
    </row>
    <row r="738" spans="1:16" ht="11.25" customHeight="1" x14ac:dyDescent="0.25">
      <c r="A738" s="121"/>
      <c r="B738" s="122"/>
      <c r="C738" s="83"/>
      <c r="D738" s="123"/>
      <c r="E738" s="71"/>
      <c r="F738" s="71"/>
      <c r="G738" s="71"/>
      <c r="H738" s="71"/>
      <c r="I738" s="71"/>
      <c r="J738" s="71"/>
      <c r="K738" s="71"/>
      <c r="L738" s="71"/>
      <c r="M738" s="71"/>
      <c r="N738" s="71"/>
      <c r="O738" s="71"/>
      <c r="P738" s="71"/>
    </row>
    <row r="739" spans="1:16" ht="11.25" customHeight="1" x14ac:dyDescent="0.25">
      <c r="A739" s="121"/>
      <c r="B739" s="122"/>
      <c r="C739" s="83"/>
      <c r="D739" s="123"/>
      <c r="E739" s="71"/>
      <c r="F739" s="71"/>
      <c r="G739" s="71"/>
      <c r="H739" s="71"/>
      <c r="I739" s="71"/>
      <c r="J739" s="71"/>
      <c r="K739" s="71"/>
      <c r="L739" s="71"/>
      <c r="M739" s="71"/>
      <c r="N739" s="71"/>
      <c r="O739" s="71"/>
      <c r="P739" s="71"/>
    </row>
    <row r="740" spans="1:16" ht="11.25" customHeight="1" x14ac:dyDescent="0.25">
      <c r="A740" s="121"/>
      <c r="B740" s="122"/>
      <c r="C740" s="83"/>
      <c r="D740" s="123"/>
      <c r="E740" s="71"/>
      <c r="F740" s="71"/>
      <c r="G740" s="71"/>
      <c r="H740" s="71"/>
      <c r="I740" s="71"/>
      <c r="J740" s="71"/>
      <c r="K740" s="71"/>
      <c r="L740" s="71"/>
      <c r="M740" s="71"/>
      <c r="N740" s="71"/>
      <c r="O740" s="71"/>
      <c r="P740" s="71"/>
    </row>
    <row r="741" spans="1:16" ht="11.25" customHeight="1" x14ac:dyDescent="0.25">
      <c r="A741" s="121"/>
      <c r="B741" s="122"/>
      <c r="C741" s="83"/>
      <c r="D741" s="123"/>
      <c r="E741" s="71"/>
      <c r="F741" s="71"/>
      <c r="G741" s="71"/>
      <c r="H741" s="71"/>
      <c r="I741" s="71"/>
      <c r="J741" s="71"/>
      <c r="K741" s="71"/>
      <c r="L741" s="71"/>
      <c r="M741" s="71"/>
      <c r="N741" s="71"/>
      <c r="O741" s="71"/>
      <c r="P741" s="71"/>
    </row>
    <row r="742" spans="1:16" ht="11.25" customHeight="1" x14ac:dyDescent="0.25">
      <c r="A742" s="121"/>
      <c r="B742" s="122"/>
      <c r="C742" s="83"/>
      <c r="D742" s="123"/>
      <c r="E742" s="71"/>
      <c r="F742" s="71"/>
      <c r="G742" s="71"/>
      <c r="H742" s="71"/>
      <c r="I742" s="71"/>
      <c r="J742" s="71"/>
      <c r="K742" s="71"/>
      <c r="L742" s="71"/>
      <c r="M742" s="71"/>
      <c r="N742" s="71"/>
      <c r="O742" s="71"/>
      <c r="P742" s="71"/>
    </row>
    <row r="743" spans="1:16" ht="11.25" customHeight="1" x14ac:dyDescent="0.25">
      <c r="A743" s="121"/>
      <c r="B743" s="122"/>
      <c r="C743" s="83"/>
      <c r="D743" s="123"/>
      <c r="E743" s="71"/>
      <c r="F743" s="71"/>
      <c r="G743" s="71"/>
      <c r="H743" s="71"/>
      <c r="I743" s="71"/>
      <c r="J743" s="71"/>
      <c r="K743" s="71"/>
      <c r="L743" s="71"/>
      <c r="M743" s="71"/>
      <c r="N743" s="71"/>
      <c r="O743" s="71"/>
      <c r="P743" s="71"/>
    </row>
    <row r="744" spans="1:16" ht="11.25" customHeight="1" x14ac:dyDescent="0.25">
      <c r="A744" s="121"/>
      <c r="B744" s="122"/>
      <c r="C744" s="83"/>
      <c r="D744" s="123"/>
      <c r="E744" s="71"/>
      <c r="F744" s="71"/>
      <c r="G744" s="71"/>
      <c r="H744" s="71"/>
      <c r="I744" s="71"/>
      <c r="J744" s="71"/>
      <c r="K744" s="71"/>
      <c r="L744" s="71"/>
      <c r="M744" s="71"/>
      <c r="N744" s="71"/>
      <c r="O744" s="71"/>
      <c r="P744" s="71"/>
    </row>
    <row r="745" spans="1:16" ht="11.25" customHeight="1" x14ac:dyDescent="0.25">
      <c r="A745" s="121"/>
      <c r="B745" s="122"/>
      <c r="C745" s="83"/>
      <c r="D745" s="123"/>
      <c r="E745" s="71"/>
      <c r="F745" s="71"/>
      <c r="G745" s="71"/>
      <c r="H745" s="71"/>
      <c r="I745" s="71"/>
      <c r="J745" s="71"/>
      <c r="K745" s="71"/>
      <c r="L745" s="71"/>
      <c r="M745" s="71"/>
      <c r="N745" s="71"/>
      <c r="O745" s="71"/>
      <c r="P745" s="71"/>
    </row>
    <row r="746" spans="1:16" ht="11.25" customHeight="1" x14ac:dyDescent="0.25">
      <c r="A746" s="121"/>
      <c r="B746" s="122"/>
      <c r="C746" s="83"/>
      <c r="D746" s="123"/>
      <c r="E746" s="71"/>
      <c r="F746" s="71"/>
      <c r="G746" s="71"/>
      <c r="H746" s="71"/>
      <c r="I746" s="71"/>
      <c r="J746" s="71"/>
      <c r="K746" s="71"/>
      <c r="L746" s="71"/>
      <c r="M746" s="71"/>
      <c r="N746" s="71"/>
      <c r="O746" s="71"/>
      <c r="P746" s="71"/>
    </row>
    <row r="747" spans="1:16" ht="11.25" customHeight="1" x14ac:dyDescent="0.25">
      <c r="A747" s="121"/>
      <c r="B747" s="122"/>
      <c r="C747" s="83"/>
      <c r="D747" s="123"/>
      <c r="E747" s="71"/>
      <c r="F747" s="71"/>
      <c r="G747" s="71"/>
      <c r="H747" s="71"/>
      <c r="I747" s="71"/>
      <c r="J747" s="71"/>
      <c r="K747" s="71"/>
      <c r="L747" s="71"/>
      <c r="M747" s="71"/>
      <c r="N747" s="71"/>
      <c r="O747" s="71"/>
      <c r="P747" s="71"/>
    </row>
    <row r="748" spans="1:16" ht="11.25" customHeight="1" x14ac:dyDescent="0.25">
      <c r="A748" s="121"/>
      <c r="B748" s="122"/>
      <c r="C748" s="83"/>
      <c r="D748" s="123"/>
      <c r="E748" s="71"/>
      <c r="F748" s="71"/>
      <c r="G748" s="71"/>
      <c r="H748" s="71"/>
      <c r="I748" s="71"/>
      <c r="J748" s="71"/>
      <c r="K748" s="71"/>
      <c r="L748" s="71"/>
      <c r="M748" s="71"/>
      <c r="N748" s="71"/>
      <c r="O748" s="71"/>
      <c r="P748" s="71"/>
    </row>
    <row r="749" spans="1:16" ht="11.25" customHeight="1" x14ac:dyDescent="0.25">
      <c r="A749" s="121"/>
      <c r="B749" s="122"/>
      <c r="C749" s="83"/>
      <c r="D749" s="123"/>
      <c r="E749" s="71"/>
      <c r="F749" s="71"/>
      <c r="G749" s="71"/>
      <c r="H749" s="71"/>
      <c r="I749" s="71"/>
      <c r="J749" s="71"/>
      <c r="K749" s="71"/>
      <c r="L749" s="71"/>
      <c r="M749" s="71"/>
      <c r="N749" s="71"/>
      <c r="O749" s="71"/>
      <c r="P749" s="71"/>
    </row>
    <row r="750" spans="1:16" ht="11.25" customHeight="1" x14ac:dyDescent="0.25">
      <c r="A750" s="121"/>
      <c r="B750" s="122"/>
      <c r="C750" s="83"/>
      <c r="D750" s="123"/>
      <c r="E750" s="71"/>
      <c r="F750" s="71"/>
      <c r="G750" s="71"/>
      <c r="H750" s="71"/>
      <c r="I750" s="71"/>
      <c r="J750" s="71"/>
      <c r="K750" s="71"/>
      <c r="L750" s="71"/>
      <c r="M750" s="71"/>
      <c r="N750" s="71"/>
      <c r="O750" s="71"/>
      <c r="P750" s="71"/>
    </row>
    <row r="751" spans="1:16" ht="11.25" customHeight="1" x14ac:dyDescent="0.25">
      <c r="A751" s="121"/>
      <c r="B751" s="122"/>
      <c r="C751" s="83"/>
      <c r="D751" s="123"/>
      <c r="E751" s="71"/>
      <c r="F751" s="71"/>
      <c r="G751" s="71"/>
      <c r="H751" s="71"/>
      <c r="I751" s="71"/>
      <c r="J751" s="71"/>
      <c r="K751" s="71"/>
      <c r="L751" s="71"/>
      <c r="M751" s="71"/>
      <c r="N751" s="71"/>
      <c r="O751" s="71"/>
      <c r="P751" s="71"/>
    </row>
    <row r="752" spans="1:16" ht="11.25" customHeight="1" x14ac:dyDescent="0.25">
      <c r="A752" s="121"/>
      <c r="B752" s="122"/>
      <c r="C752" s="83"/>
      <c r="D752" s="123"/>
      <c r="E752" s="71"/>
      <c r="F752" s="71"/>
      <c r="G752" s="71"/>
      <c r="H752" s="71"/>
      <c r="I752" s="71"/>
      <c r="J752" s="71"/>
      <c r="K752" s="71"/>
      <c r="L752" s="71"/>
      <c r="M752" s="71"/>
      <c r="N752" s="71"/>
      <c r="O752" s="71"/>
      <c r="P752" s="71"/>
    </row>
    <row r="753" spans="1:16" ht="11.25" customHeight="1" x14ac:dyDescent="0.25">
      <c r="A753" s="121"/>
      <c r="B753" s="122"/>
      <c r="C753" s="83"/>
      <c r="D753" s="123"/>
      <c r="E753" s="71"/>
      <c r="F753" s="71"/>
      <c r="G753" s="71"/>
      <c r="H753" s="71"/>
      <c r="I753" s="71"/>
      <c r="J753" s="71"/>
      <c r="K753" s="71"/>
      <c r="L753" s="71"/>
      <c r="M753" s="71"/>
      <c r="N753" s="71"/>
      <c r="O753" s="71"/>
      <c r="P753" s="71"/>
    </row>
    <row r="754" spans="1:16" ht="11.25" customHeight="1" x14ac:dyDescent="0.25">
      <c r="A754" s="121"/>
      <c r="B754" s="122"/>
      <c r="C754" s="83"/>
      <c r="D754" s="123"/>
      <c r="E754" s="71"/>
      <c r="F754" s="71"/>
      <c r="G754" s="71"/>
      <c r="H754" s="71"/>
      <c r="I754" s="71"/>
      <c r="J754" s="71"/>
      <c r="K754" s="71"/>
      <c r="L754" s="71"/>
      <c r="M754" s="71"/>
      <c r="N754" s="71"/>
      <c r="O754" s="71"/>
      <c r="P754" s="71"/>
    </row>
    <row r="755" spans="1:16" ht="11.25" customHeight="1" x14ac:dyDescent="0.25">
      <c r="A755" s="121"/>
      <c r="B755" s="122"/>
      <c r="C755" s="83"/>
      <c r="D755" s="123"/>
      <c r="E755" s="71"/>
      <c r="F755" s="71"/>
      <c r="G755" s="71"/>
      <c r="H755" s="71"/>
      <c r="I755" s="71"/>
      <c r="J755" s="71"/>
      <c r="K755" s="71"/>
      <c r="L755" s="71"/>
      <c r="M755" s="71"/>
      <c r="N755" s="71"/>
      <c r="O755" s="71"/>
      <c r="P755" s="71"/>
    </row>
    <row r="756" spans="1:16" ht="11.25" customHeight="1" x14ac:dyDescent="0.25">
      <c r="A756" s="121"/>
      <c r="B756" s="122"/>
      <c r="C756" s="83"/>
      <c r="D756" s="123"/>
      <c r="E756" s="71"/>
      <c r="F756" s="71"/>
      <c r="G756" s="71"/>
      <c r="H756" s="71"/>
      <c r="I756" s="71"/>
      <c r="J756" s="71"/>
      <c r="K756" s="71"/>
      <c r="L756" s="71"/>
      <c r="M756" s="71"/>
      <c r="N756" s="71"/>
      <c r="O756" s="71"/>
      <c r="P756" s="71"/>
    </row>
    <row r="757" spans="1:16" ht="11.25" customHeight="1" x14ac:dyDescent="0.25">
      <c r="A757" s="121"/>
      <c r="B757" s="122"/>
      <c r="C757" s="83"/>
      <c r="D757" s="123"/>
      <c r="E757" s="71"/>
      <c r="F757" s="71"/>
      <c r="G757" s="71"/>
      <c r="H757" s="71"/>
      <c r="I757" s="71"/>
      <c r="J757" s="71"/>
      <c r="K757" s="71"/>
      <c r="L757" s="71"/>
      <c r="M757" s="71"/>
      <c r="N757" s="71"/>
      <c r="O757" s="71"/>
      <c r="P757" s="71"/>
    </row>
    <row r="758" spans="1:16" ht="11.25" customHeight="1" x14ac:dyDescent="0.25">
      <c r="A758" s="121"/>
      <c r="B758" s="122"/>
      <c r="C758" s="83"/>
      <c r="D758" s="123"/>
      <c r="E758" s="71"/>
      <c r="F758" s="71"/>
      <c r="G758" s="71"/>
      <c r="H758" s="71"/>
      <c r="I758" s="71"/>
      <c r="J758" s="71"/>
      <c r="K758" s="71"/>
      <c r="L758" s="71"/>
      <c r="M758" s="71"/>
      <c r="N758" s="71"/>
      <c r="O758" s="71"/>
      <c r="P758" s="71"/>
    </row>
    <row r="759" spans="1:16" ht="11.25" customHeight="1" x14ac:dyDescent="0.25">
      <c r="A759" s="121"/>
      <c r="B759" s="122"/>
      <c r="C759" s="83"/>
      <c r="D759" s="123"/>
      <c r="E759" s="71"/>
      <c r="F759" s="71"/>
      <c r="G759" s="71"/>
      <c r="H759" s="71"/>
      <c r="I759" s="71"/>
      <c r="J759" s="71"/>
      <c r="K759" s="71"/>
      <c r="L759" s="71"/>
      <c r="M759" s="71"/>
      <c r="N759" s="71"/>
      <c r="O759" s="71"/>
      <c r="P759" s="71"/>
    </row>
    <row r="760" spans="1:16" ht="11.25" customHeight="1" x14ac:dyDescent="0.25">
      <c r="A760" s="121"/>
      <c r="B760" s="122"/>
      <c r="C760" s="83"/>
      <c r="D760" s="123"/>
      <c r="E760" s="71"/>
      <c r="F760" s="71"/>
      <c r="G760" s="71"/>
      <c r="H760" s="71"/>
      <c r="I760" s="71"/>
      <c r="J760" s="71"/>
      <c r="K760" s="71"/>
      <c r="L760" s="71"/>
      <c r="M760" s="71"/>
      <c r="N760" s="71"/>
      <c r="O760" s="71"/>
      <c r="P760" s="71"/>
    </row>
    <row r="761" spans="1:16" ht="11.25" customHeight="1" x14ac:dyDescent="0.25">
      <c r="A761" s="121"/>
      <c r="B761" s="122"/>
      <c r="C761" s="83"/>
      <c r="D761" s="123"/>
      <c r="E761" s="71"/>
      <c r="F761" s="71"/>
      <c r="G761" s="71"/>
      <c r="H761" s="71"/>
      <c r="I761" s="71"/>
      <c r="J761" s="71"/>
      <c r="K761" s="71"/>
      <c r="L761" s="71"/>
      <c r="M761" s="71"/>
      <c r="N761" s="71"/>
      <c r="O761" s="71"/>
      <c r="P761" s="71"/>
    </row>
    <row r="762" spans="1:16" ht="11.25" customHeight="1" x14ac:dyDescent="0.25">
      <c r="A762" s="121"/>
      <c r="B762" s="122"/>
      <c r="C762" s="83"/>
      <c r="D762" s="123"/>
      <c r="E762" s="71"/>
      <c r="F762" s="71"/>
      <c r="G762" s="71"/>
      <c r="H762" s="71"/>
      <c r="I762" s="71"/>
      <c r="J762" s="71"/>
      <c r="K762" s="71"/>
      <c r="L762" s="71"/>
      <c r="M762" s="71"/>
      <c r="N762" s="71"/>
      <c r="O762" s="71"/>
      <c r="P762" s="71"/>
    </row>
    <row r="763" spans="1:16" ht="11.25" customHeight="1" x14ac:dyDescent="0.25">
      <c r="A763" s="121"/>
      <c r="B763" s="122"/>
      <c r="C763" s="83"/>
      <c r="D763" s="123"/>
      <c r="E763" s="71"/>
      <c r="F763" s="71"/>
      <c r="G763" s="71"/>
      <c r="H763" s="71"/>
      <c r="I763" s="71"/>
      <c r="J763" s="71"/>
      <c r="K763" s="71"/>
      <c r="L763" s="71"/>
      <c r="M763" s="71"/>
      <c r="N763" s="71"/>
      <c r="O763" s="71"/>
      <c r="P763" s="71"/>
    </row>
    <row r="764" spans="1:16" ht="11.25" customHeight="1" x14ac:dyDescent="0.25">
      <c r="A764" s="121"/>
      <c r="B764" s="122"/>
      <c r="C764" s="83"/>
      <c r="D764" s="123"/>
      <c r="E764" s="71"/>
      <c r="F764" s="71"/>
      <c r="G764" s="71"/>
      <c r="H764" s="71"/>
      <c r="I764" s="71"/>
      <c r="J764" s="71"/>
      <c r="K764" s="71"/>
      <c r="L764" s="71"/>
      <c r="M764" s="71"/>
      <c r="N764" s="71"/>
      <c r="O764" s="71"/>
      <c r="P764" s="71"/>
    </row>
    <row r="765" spans="1:16" ht="11.25" customHeight="1" x14ac:dyDescent="0.25">
      <c r="A765" s="121"/>
      <c r="B765" s="122"/>
      <c r="C765" s="83"/>
      <c r="D765" s="123"/>
      <c r="E765" s="71"/>
      <c r="F765" s="71"/>
      <c r="G765" s="71"/>
      <c r="H765" s="71"/>
      <c r="I765" s="71"/>
      <c r="J765" s="71"/>
      <c r="K765" s="71"/>
      <c r="L765" s="71"/>
      <c r="M765" s="71"/>
      <c r="N765" s="71"/>
      <c r="O765" s="71"/>
      <c r="P765" s="71"/>
    </row>
    <row r="766" spans="1:16" ht="11.25" customHeight="1" x14ac:dyDescent="0.25">
      <c r="A766" s="121"/>
      <c r="B766" s="122"/>
      <c r="C766" s="83"/>
      <c r="D766" s="123"/>
      <c r="E766" s="71"/>
      <c r="F766" s="71"/>
      <c r="G766" s="71"/>
      <c r="H766" s="71"/>
      <c r="I766" s="71"/>
      <c r="J766" s="71"/>
      <c r="K766" s="71"/>
      <c r="L766" s="71"/>
      <c r="M766" s="71"/>
      <c r="N766" s="71"/>
      <c r="O766" s="71"/>
      <c r="P766" s="71"/>
    </row>
    <row r="767" spans="1:16" ht="11.25" customHeight="1" x14ac:dyDescent="0.25">
      <c r="A767" s="121"/>
      <c r="B767" s="122"/>
      <c r="C767" s="83"/>
      <c r="D767" s="123"/>
      <c r="E767" s="71"/>
      <c r="F767" s="71"/>
      <c r="G767" s="71"/>
      <c r="H767" s="71"/>
      <c r="I767" s="71"/>
      <c r="J767" s="71"/>
      <c r="K767" s="71"/>
      <c r="L767" s="71"/>
      <c r="M767" s="71"/>
      <c r="N767" s="71"/>
      <c r="O767" s="71"/>
      <c r="P767" s="71"/>
    </row>
    <row r="768" spans="1:16" ht="11.25" customHeight="1" x14ac:dyDescent="0.25">
      <c r="A768" s="121"/>
      <c r="B768" s="122"/>
      <c r="C768" s="83"/>
      <c r="D768" s="123"/>
      <c r="E768" s="71"/>
      <c r="F768" s="71"/>
      <c r="G768" s="71"/>
      <c r="H768" s="71"/>
      <c r="I768" s="71"/>
      <c r="J768" s="71"/>
      <c r="K768" s="71"/>
      <c r="L768" s="71"/>
      <c r="M768" s="71"/>
      <c r="N768" s="71"/>
      <c r="O768" s="71"/>
      <c r="P768" s="71"/>
    </row>
    <row r="769" spans="1:16" ht="11.25" customHeight="1" x14ac:dyDescent="0.25">
      <c r="A769" s="121"/>
      <c r="B769" s="122"/>
      <c r="C769" s="83"/>
      <c r="D769" s="123"/>
      <c r="E769" s="71"/>
      <c r="F769" s="71"/>
      <c r="G769" s="71"/>
      <c r="H769" s="71"/>
      <c r="I769" s="71"/>
      <c r="J769" s="71"/>
      <c r="K769" s="71"/>
      <c r="L769" s="71"/>
      <c r="M769" s="71"/>
      <c r="N769" s="71"/>
      <c r="O769" s="71"/>
      <c r="P769" s="71"/>
    </row>
    <row r="770" spans="1:16" ht="11.25" customHeight="1" x14ac:dyDescent="0.25">
      <c r="A770" s="121"/>
      <c r="B770" s="122"/>
      <c r="C770" s="83"/>
      <c r="D770" s="123"/>
      <c r="E770" s="71"/>
      <c r="F770" s="71"/>
      <c r="G770" s="71"/>
      <c r="H770" s="71"/>
      <c r="I770" s="71"/>
      <c r="J770" s="71"/>
      <c r="K770" s="71"/>
      <c r="L770" s="71"/>
      <c r="M770" s="71"/>
      <c r="N770" s="71"/>
      <c r="O770" s="71"/>
      <c r="P770" s="71"/>
    </row>
    <row r="771" spans="1:16" ht="11.25" customHeight="1" x14ac:dyDescent="0.25">
      <c r="A771" s="121"/>
      <c r="B771" s="122"/>
      <c r="C771" s="83"/>
      <c r="D771" s="123"/>
      <c r="E771" s="71"/>
      <c r="F771" s="71"/>
      <c r="G771" s="71"/>
      <c r="H771" s="71"/>
      <c r="I771" s="71"/>
      <c r="J771" s="71"/>
      <c r="K771" s="71"/>
      <c r="L771" s="71"/>
      <c r="M771" s="71"/>
      <c r="N771" s="71"/>
      <c r="O771" s="71"/>
      <c r="P771" s="71"/>
    </row>
    <row r="772" spans="1:16" ht="11.25" customHeight="1" x14ac:dyDescent="0.25">
      <c r="A772" s="121"/>
      <c r="B772" s="122"/>
      <c r="C772" s="83"/>
      <c r="D772" s="123"/>
      <c r="E772" s="71"/>
      <c r="F772" s="71"/>
      <c r="G772" s="71"/>
      <c r="H772" s="71"/>
      <c r="I772" s="71"/>
      <c r="J772" s="71"/>
      <c r="K772" s="71"/>
      <c r="L772" s="71"/>
      <c r="M772" s="71"/>
      <c r="N772" s="71"/>
      <c r="O772" s="71"/>
      <c r="P772" s="71"/>
    </row>
    <row r="773" spans="1:16" ht="11.25" customHeight="1" x14ac:dyDescent="0.25">
      <c r="A773" s="121"/>
      <c r="B773" s="122"/>
      <c r="C773" s="83"/>
      <c r="D773" s="123"/>
      <c r="E773" s="71"/>
      <c r="F773" s="71"/>
      <c r="G773" s="71"/>
      <c r="H773" s="71"/>
      <c r="I773" s="71"/>
      <c r="J773" s="71"/>
      <c r="K773" s="71"/>
      <c r="L773" s="71"/>
      <c r="M773" s="71"/>
      <c r="N773" s="71"/>
      <c r="O773" s="71"/>
      <c r="P773" s="71"/>
    </row>
    <row r="774" spans="1:16" ht="11.25" customHeight="1" x14ac:dyDescent="0.25">
      <c r="A774" s="121"/>
      <c r="B774" s="122"/>
      <c r="C774" s="83"/>
      <c r="D774" s="123"/>
      <c r="E774" s="71"/>
      <c r="F774" s="71"/>
      <c r="G774" s="71"/>
      <c r="H774" s="71"/>
      <c r="I774" s="71"/>
      <c r="J774" s="71"/>
      <c r="K774" s="71"/>
      <c r="L774" s="71"/>
      <c r="M774" s="71"/>
      <c r="N774" s="71"/>
      <c r="O774" s="71"/>
      <c r="P774" s="71"/>
    </row>
    <row r="775" spans="1:16" ht="11.25" customHeight="1" x14ac:dyDescent="0.25">
      <c r="A775" s="121"/>
      <c r="B775" s="122"/>
      <c r="C775" s="83"/>
      <c r="D775" s="123"/>
      <c r="E775" s="71"/>
      <c r="F775" s="71"/>
      <c r="G775" s="71"/>
      <c r="H775" s="71"/>
      <c r="I775" s="71"/>
      <c r="J775" s="71"/>
      <c r="K775" s="71"/>
      <c r="L775" s="71"/>
      <c r="M775" s="71"/>
      <c r="N775" s="71"/>
      <c r="O775" s="71"/>
      <c r="P775" s="71"/>
    </row>
    <row r="776" spans="1:16" ht="11.25" customHeight="1" x14ac:dyDescent="0.25">
      <c r="A776" s="121"/>
      <c r="B776" s="122"/>
      <c r="C776" s="83"/>
      <c r="D776" s="123"/>
      <c r="E776" s="71"/>
      <c r="F776" s="71"/>
      <c r="G776" s="71"/>
      <c r="H776" s="71"/>
      <c r="I776" s="71"/>
      <c r="J776" s="71"/>
      <c r="K776" s="71"/>
      <c r="L776" s="71"/>
      <c r="M776" s="71"/>
      <c r="N776" s="71"/>
      <c r="O776" s="71"/>
      <c r="P776" s="71"/>
    </row>
    <row r="777" spans="1:16" ht="11.25" customHeight="1" x14ac:dyDescent="0.25">
      <c r="A777" s="121"/>
      <c r="B777" s="122"/>
      <c r="C777" s="83"/>
      <c r="D777" s="123"/>
      <c r="E777" s="71"/>
      <c r="F777" s="71"/>
      <c r="G777" s="71"/>
      <c r="H777" s="71"/>
      <c r="I777" s="71"/>
      <c r="J777" s="71"/>
      <c r="K777" s="71"/>
      <c r="L777" s="71"/>
      <c r="M777" s="71"/>
      <c r="N777" s="71"/>
      <c r="O777" s="71"/>
      <c r="P777" s="71"/>
    </row>
    <row r="778" spans="1:16" ht="11.25" customHeight="1" x14ac:dyDescent="0.25">
      <c r="A778" s="121"/>
      <c r="B778" s="122"/>
      <c r="C778" s="83"/>
      <c r="D778" s="123"/>
      <c r="E778" s="71"/>
      <c r="F778" s="71"/>
      <c r="G778" s="71"/>
      <c r="H778" s="71"/>
      <c r="I778" s="71"/>
      <c r="J778" s="71"/>
      <c r="K778" s="71"/>
      <c r="L778" s="71"/>
      <c r="M778" s="71"/>
      <c r="N778" s="71"/>
      <c r="O778" s="71"/>
      <c r="P778" s="71"/>
    </row>
    <row r="779" spans="1:16" ht="11.25" customHeight="1" x14ac:dyDescent="0.25">
      <c r="A779" s="121"/>
      <c r="B779" s="122"/>
      <c r="C779" s="83"/>
      <c r="D779" s="123"/>
      <c r="E779" s="71"/>
      <c r="F779" s="71"/>
      <c r="G779" s="71"/>
      <c r="H779" s="71"/>
      <c r="I779" s="71"/>
      <c r="J779" s="71"/>
      <c r="K779" s="71"/>
      <c r="L779" s="71"/>
      <c r="M779" s="71"/>
      <c r="N779" s="71"/>
      <c r="O779" s="71"/>
      <c r="P779" s="71"/>
    </row>
    <row r="780" spans="1:16" ht="11.25" customHeight="1" x14ac:dyDescent="0.25">
      <c r="A780" s="121"/>
      <c r="B780" s="122"/>
      <c r="C780" s="83"/>
      <c r="D780" s="123"/>
      <c r="E780" s="71"/>
      <c r="F780" s="71"/>
      <c r="G780" s="71"/>
      <c r="H780" s="71"/>
      <c r="I780" s="71"/>
      <c r="J780" s="71"/>
      <c r="K780" s="71"/>
      <c r="L780" s="71"/>
      <c r="M780" s="71"/>
      <c r="N780" s="71"/>
      <c r="O780" s="71"/>
      <c r="P780" s="71"/>
    </row>
    <row r="781" spans="1:16" ht="11.25" customHeight="1" x14ac:dyDescent="0.25">
      <c r="A781" s="121"/>
      <c r="B781" s="122"/>
      <c r="C781" s="83"/>
      <c r="D781" s="123"/>
      <c r="E781" s="71"/>
      <c r="F781" s="71"/>
      <c r="G781" s="71"/>
      <c r="H781" s="71"/>
      <c r="I781" s="71"/>
      <c r="J781" s="71"/>
      <c r="K781" s="71"/>
      <c r="L781" s="71"/>
      <c r="M781" s="71"/>
      <c r="N781" s="71"/>
      <c r="O781" s="71"/>
      <c r="P781" s="71"/>
    </row>
    <row r="782" spans="1:16" ht="11.25" customHeight="1" x14ac:dyDescent="0.25">
      <c r="A782" s="121"/>
      <c r="B782" s="122"/>
      <c r="C782" s="83"/>
      <c r="D782" s="123"/>
      <c r="E782" s="71"/>
      <c r="F782" s="71"/>
      <c r="G782" s="71"/>
      <c r="H782" s="71"/>
      <c r="I782" s="71"/>
      <c r="J782" s="71"/>
      <c r="K782" s="71"/>
      <c r="L782" s="71"/>
      <c r="M782" s="71"/>
      <c r="N782" s="71"/>
      <c r="O782" s="71"/>
      <c r="P782" s="71"/>
    </row>
    <row r="783" spans="1:16" ht="11.25" customHeight="1" x14ac:dyDescent="0.25">
      <c r="A783" s="121"/>
      <c r="B783" s="122"/>
      <c r="C783" s="83"/>
      <c r="D783" s="123"/>
      <c r="E783" s="71"/>
      <c r="F783" s="71"/>
      <c r="G783" s="71"/>
      <c r="H783" s="71"/>
      <c r="I783" s="71"/>
      <c r="J783" s="71"/>
      <c r="K783" s="71"/>
      <c r="L783" s="71"/>
      <c r="M783" s="71"/>
      <c r="N783" s="71"/>
      <c r="O783" s="71"/>
      <c r="P783" s="71"/>
    </row>
    <row r="784" spans="1:16" ht="11.25" customHeight="1" x14ac:dyDescent="0.25">
      <c r="A784" s="121"/>
      <c r="B784" s="122"/>
      <c r="C784" s="83"/>
      <c r="D784" s="123"/>
      <c r="E784" s="71"/>
      <c r="F784" s="71"/>
      <c r="G784" s="71"/>
      <c r="H784" s="71"/>
      <c r="I784" s="71"/>
      <c r="J784" s="71"/>
      <c r="K784" s="71"/>
      <c r="L784" s="71"/>
      <c r="M784" s="71"/>
      <c r="N784" s="71"/>
      <c r="O784" s="71"/>
      <c r="P784" s="71"/>
    </row>
    <row r="785" spans="1:16" ht="11.25" customHeight="1" x14ac:dyDescent="0.25">
      <c r="A785" s="121"/>
      <c r="B785" s="122"/>
      <c r="C785" s="83"/>
      <c r="D785" s="123"/>
      <c r="E785" s="71"/>
      <c r="F785" s="71"/>
      <c r="G785" s="71"/>
      <c r="H785" s="71"/>
      <c r="I785" s="71"/>
      <c r="J785" s="71"/>
      <c r="K785" s="71"/>
      <c r="L785" s="71"/>
      <c r="M785" s="71"/>
      <c r="N785" s="71"/>
      <c r="O785" s="71"/>
      <c r="P785" s="71"/>
    </row>
    <row r="786" spans="1:16" ht="11.25" customHeight="1" x14ac:dyDescent="0.25">
      <c r="A786" s="121"/>
      <c r="B786" s="122"/>
      <c r="C786" s="83"/>
      <c r="D786" s="123"/>
      <c r="E786" s="71"/>
      <c r="F786" s="71"/>
      <c r="G786" s="71"/>
      <c r="H786" s="71"/>
      <c r="I786" s="71"/>
      <c r="J786" s="71"/>
      <c r="K786" s="71"/>
      <c r="L786" s="71"/>
      <c r="M786" s="71"/>
      <c r="N786" s="71"/>
      <c r="O786" s="71"/>
      <c r="P786" s="71"/>
    </row>
    <row r="787" spans="1:16" ht="11.25" customHeight="1" x14ac:dyDescent="0.25">
      <c r="A787" s="121"/>
      <c r="B787" s="122"/>
      <c r="C787" s="83"/>
      <c r="D787" s="123"/>
      <c r="E787" s="71"/>
      <c r="F787" s="71"/>
      <c r="G787" s="71"/>
      <c r="H787" s="71"/>
      <c r="I787" s="71"/>
      <c r="J787" s="71"/>
      <c r="K787" s="71"/>
      <c r="L787" s="71"/>
      <c r="M787" s="71"/>
      <c r="N787" s="71"/>
      <c r="O787" s="71"/>
      <c r="P787" s="71"/>
    </row>
    <row r="788" spans="1:16" ht="11.25" customHeight="1" x14ac:dyDescent="0.25">
      <c r="A788" s="121"/>
      <c r="B788" s="122"/>
      <c r="C788" s="83"/>
      <c r="D788" s="123"/>
      <c r="E788" s="71"/>
      <c r="F788" s="71"/>
      <c r="G788" s="71"/>
      <c r="H788" s="71"/>
      <c r="I788" s="71"/>
      <c r="J788" s="71"/>
      <c r="K788" s="71"/>
      <c r="L788" s="71"/>
      <c r="M788" s="71"/>
      <c r="N788" s="71"/>
      <c r="O788" s="71"/>
      <c r="P788" s="71"/>
    </row>
    <row r="789" spans="1:16" ht="11.25" customHeight="1" x14ac:dyDescent="0.25">
      <c r="A789" s="121"/>
      <c r="B789" s="122"/>
      <c r="C789" s="83"/>
      <c r="D789" s="123"/>
      <c r="E789" s="71"/>
      <c r="F789" s="71"/>
      <c r="G789" s="71"/>
      <c r="H789" s="71"/>
      <c r="I789" s="71"/>
      <c r="J789" s="71"/>
      <c r="K789" s="71"/>
      <c r="L789" s="71"/>
      <c r="M789" s="71"/>
      <c r="N789" s="71"/>
      <c r="O789" s="71"/>
      <c r="P789" s="71"/>
    </row>
    <row r="790" spans="1:16" ht="11.25" customHeight="1" x14ac:dyDescent="0.25">
      <c r="A790" s="121"/>
      <c r="B790" s="122"/>
      <c r="C790" s="83"/>
      <c r="D790" s="123"/>
      <c r="E790" s="71"/>
      <c r="F790" s="71"/>
      <c r="G790" s="71"/>
      <c r="H790" s="71"/>
      <c r="I790" s="71"/>
      <c r="J790" s="71"/>
      <c r="K790" s="71"/>
      <c r="L790" s="71"/>
      <c r="M790" s="71"/>
      <c r="N790" s="71"/>
      <c r="O790" s="71"/>
      <c r="P790" s="71"/>
    </row>
    <row r="791" spans="1:16" ht="11.25" customHeight="1" x14ac:dyDescent="0.25">
      <c r="A791" s="121"/>
      <c r="B791" s="122"/>
      <c r="C791" s="83"/>
      <c r="D791" s="123"/>
      <c r="E791" s="71"/>
      <c r="F791" s="71"/>
      <c r="G791" s="71"/>
      <c r="H791" s="71"/>
      <c r="I791" s="71"/>
      <c r="J791" s="71"/>
      <c r="K791" s="71"/>
      <c r="L791" s="71"/>
      <c r="M791" s="71"/>
      <c r="N791" s="71"/>
      <c r="O791" s="71"/>
      <c r="P791" s="71"/>
    </row>
    <row r="792" spans="1:16" ht="11.25" customHeight="1" x14ac:dyDescent="0.25">
      <c r="A792" s="121"/>
      <c r="B792" s="122"/>
      <c r="C792" s="83"/>
      <c r="D792" s="123"/>
      <c r="E792" s="71"/>
      <c r="F792" s="71"/>
      <c r="G792" s="71"/>
      <c r="H792" s="71"/>
      <c r="I792" s="71"/>
      <c r="J792" s="71"/>
      <c r="K792" s="71"/>
      <c r="L792" s="71"/>
      <c r="M792" s="71"/>
      <c r="N792" s="71"/>
      <c r="O792" s="71"/>
      <c r="P792" s="71"/>
    </row>
    <row r="793" spans="1:16" ht="11.25" customHeight="1" x14ac:dyDescent="0.25">
      <c r="A793" s="121"/>
      <c r="B793" s="122"/>
      <c r="C793" s="83"/>
      <c r="D793" s="123"/>
      <c r="E793" s="71"/>
      <c r="F793" s="71"/>
      <c r="G793" s="71"/>
      <c r="H793" s="71"/>
      <c r="I793" s="71"/>
      <c r="J793" s="71"/>
      <c r="K793" s="71"/>
      <c r="L793" s="71"/>
      <c r="M793" s="71"/>
      <c r="N793" s="71"/>
      <c r="O793" s="71"/>
      <c r="P793" s="71"/>
    </row>
    <row r="794" spans="1:16" ht="11.25" customHeight="1" x14ac:dyDescent="0.25">
      <c r="A794" s="121"/>
      <c r="B794" s="122"/>
      <c r="C794" s="83"/>
      <c r="D794" s="123"/>
      <c r="E794" s="71"/>
      <c r="F794" s="71"/>
      <c r="G794" s="71"/>
      <c r="H794" s="71"/>
      <c r="I794" s="71"/>
      <c r="J794" s="71"/>
      <c r="K794" s="71"/>
      <c r="L794" s="71"/>
      <c r="M794" s="71"/>
      <c r="N794" s="71"/>
      <c r="O794" s="71"/>
      <c r="P794" s="71"/>
    </row>
    <row r="795" spans="1:16" ht="11.25" customHeight="1" x14ac:dyDescent="0.25">
      <c r="A795" s="121"/>
      <c r="B795" s="122"/>
      <c r="C795" s="83"/>
      <c r="D795" s="123"/>
      <c r="E795" s="71"/>
      <c r="F795" s="71"/>
      <c r="G795" s="71"/>
      <c r="H795" s="71"/>
      <c r="I795" s="71"/>
      <c r="J795" s="71"/>
      <c r="K795" s="71"/>
      <c r="L795" s="71"/>
      <c r="M795" s="71"/>
      <c r="N795" s="71"/>
      <c r="O795" s="71"/>
      <c r="P795" s="71"/>
    </row>
    <row r="796" spans="1:16" ht="11.25" customHeight="1" x14ac:dyDescent="0.25">
      <c r="A796" s="121"/>
      <c r="B796" s="122"/>
      <c r="C796" s="83"/>
      <c r="D796" s="123"/>
      <c r="E796" s="71"/>
      <c r="F796" s="71"/>
      <c r="G796" s="71"/>
      <c r="H796" s="71"/>
      <c r="I796" s="71"/>
      <c r="J796" s="71"/>
      <c r="K796" s="71"/>
      <c r="L796" s="71"/>
      <c r="M796" s="71"/>
      <c r="N796" s="71"/>
      <c r="O796" s="71"/>
      <c r="P796" s="71"/>
    </row>
    <row r="797" spans="1:16" ht="11.25" customHeight="1" x14ac:dyDescent="0.25">
      <c r="A797" s="121"/>
      <c r="B797" s="122"/>
      <c r="C797" s="83"/>
      <c r="D797" s="123"/>
      <c r="E797" s="71"/>
      <c r="F797" s="71"/>
      <c r="G797" s="71"/>
      <c r="H797" s="71"/>
      <c r="I797" s="71"/>
      <c r="J797" s="71"/>
      <c r="K797" s="71"/>
      <c r="L797" s="71"/>
      <c r="M797" s="71"/>
      <c r="N797" s="71"/>
      <c r="O797" s="71"/>
      <c r="P797" s="71"/>
    </row>
    <row r="798" spans="1:16" ht="11.25" customHeight="1" x14ac:dyDescent="0.25">
      <c r="A798" s="121"/>
      <c r="B798" s="122"/>
      <c r="C798" s="83"/>
      <c r="D798" s="123"/>
      <c r="E798" s="71"/>
      <c r="F798" s="71"/>
      <c r="G798" s="71"/>
      <c r="H798" s="71"/>
      <c r="I798" s="71"/>
      <c r="J798" s="71"/>
      <c r="K798" s="71"/>
      <c r="L798" s="71"/>
      <c r="M798" s="71"/>
      <c r="N798" s="71"/>
      <c r="O798" s="71"/>
      <c r="P798" s="71"/>
    </row>
    <row r="799" spans="1:16" ht="11.25" customHeight="1" x14ac:dyDescent="0.25">
      <c r="A799" s="121"/>
      <c r="B799" s="122"/>
      <c r="C799" s="83"/>
      <c r="D799" s="123"/>
      <c r="E799" s="71"/>
      <c r="F799" s="71"/>
      <c r="G799" s="71"/>
      <c r="H799" s="71"/>
      <c r="I799" s="71"/>
      <c r="J799" s="71"/>
      <c r="K799" s="71"/>
      <c r="L799" s="71"/>
      <c r="M799" s="71"/>
      <c r="N799" s="71"/>
      <c r="O799" s="71"/>
      <c r="P799" s="71"/>
    </row>
    <row r="800" spans="1:16" ht="11.25" customHeight="1" x14ac:dyDescent="0.25">
      <c r="A800" s="121"/>
      <c r="B800" s="122"/>
      <c r="C800" s="83"/>
      <c r="D800" s="123"/>
      <c r="E800" s="71"/>
      <c r="F800" s="71"/>
      <c r="G800" s="71"/>
      <c r="H800" s="71"/>
      <c r="I800" s="71"/>
      <c r="J800" s="71"/>
      <c r="K800" s="71"/>
      <c r="L800" s="71"/>
      <c r="M800" s="71"/>
      <c r="N800" s="71"/>
      <c r="O800" s="71"/>
      <c r="P800" s="71"/>
    </row>
    <row r="801" spans="1:16" ht="11.25" customHeight="1" x14ac:dyDescent="0.25">
      <c r="A801" s="121"/>
      <c r="B801" s="122"/>
      <c r="C801" s="83"/>
      <c r="D801" s="123"/>
      <c r="E801" s="71"/>
      <c r="F801" s="71"/>
      <c r="G801" s="71"/>
      <c r="H801" s="71"/>
      <c r="I801" s="71"/>
      <c r="J801" s="71"/>
      <c r="K801" s="71"/>
      <c r="L801" s="71"/>
      <c r="M801" s="71"/>
      <c r="N801" s="71"/>
      <c r="O801" s="71"/>
      <c r="P801" s="71"/>
    </row>
    <row r="802" spans="1:16" ht="11.25" customHeight="1" x14ac:dyDescent="0.25">
      <c r="A802" s="121"/>
      <c r="B802" s="122"/>
      <c r="C802" s="83"/>
      <c r="D802" s="123"/>
      <c r="E802" s="71"/>
      <c r="F802" s="71"/>
      <c r="G802" s="71"/>
      <c r="H802" s="71"/>
      <c r="I802" s="71"/>
      <c r="J802" s="71"/>
      <c r="K802" s="71"/>
      <c r="L802" s="71"/>
      <c r="M802" s="71"/>
      <c r="N802" s="71"/>
      <c r="O802" s="71"/>
      <c r="P802" s="71"/>
    </row>
    <row r="803" spans="1:16" ht="11.25" customHeight="1" x14ac:dyDescent="0.25">
      <c r="A803" s="121"/>
      <c r="B803" s="122"/>
      <c r="C803" s="83"/>
      <c r="D803" s="123"/>
      <c r="E803" s="71"/>
      <c r="F803" s="71"/>
      <c r="G803" s="71"/>
      <c r="H803" s="71"/>
      <c r="I803" s="71"/>
      <c r="J803" s="71"/>
      <c r="K803" s="71"/>
      <c r="L803" s="71"/>
      <c r="M803" s="71"/>
      <c r="N803" s="71"/>
      <c r="O803" s="71"/>
      <c r="P803" s="71"/>
    </row>
    <row r="804" spans="1:16" ht="11.25" customHeight="1" x14ac:dyDescent="0.25">
      <c r="A804" s="121"/>
      <c r="B804" s="122"/>
      <c r="C804" s="83"/>
      <c r="D804" s="123"/>
      <c r="E804" s="71"/>
      <c r="F804" s="71"/>
      <c r="G804" s="71"/>
      <c r="H804" s="71"/>
      <c r="I804" s="71"/>
      <c r="J804" s="71"/>
      <c r="K804" s="71"/>
      <c r="L804" s="71"/>
      <c r="M804" s="71"/>
      <c r="N804" s="71"/>
      <c r="O804" s="71"/>
      <c r="P804" s="71"/>
    </row>
    <row r="805" spans="1:16" ht="11.25" customHeight="1" x14ac:dyDescent="0.25">
      <c r="A805" s="121"/>
      <c r="B805" s="122"/>
      <c r="C805" s="83"/>
      <c r="D805" s="123"/>
      <c r="E805" s="71"/>
      <c r="F805" s="71"/>
      <c r="G805" s="71"/>
      <c r="H805" s="71"/>
      <c r="I805" s="71"/>
      <c r="J805" s="71"/>
      <c r="K805" s="71"/>
      <c r="L805" s="71"/>
      <c r="M805" s="71"/>
      <c r="N805" s="71"/>
      <c r="O805" s="71"/>
      <c r="P805" s="71"/>
    </row>
    <row r="806" spans="1:16" ht="11.25" customHeight="1" x14ac:dyDescent="0.25">
      <c r="A806" s="121"/>
      <c r="B806" s="122"/>
      <c r="C806" s="83"/>
      <c r="D806" s="123"/>
      <c r="E806" s="71"/>
      <c r="F806" s="71"/>
      <c r="G806" s="71"/>
      <c r="H806" s="71"/>
      <c r="I806" s="71"/>
      <c r="J806" s="71"/>
      <c r="K806" s="71"/>
      <c r="L806" s="71"/>
      <c r="M806" s="71"/>
      <c r="N806" s="71"/>
      <c r="O806" s="71"/>
      <c r="P806" s="71"/>
    </row>
    <row r="807" spans="1:16" ht="11.25" customHeight="1" x14ac:dyDescent="0.25">
      <c r="A807" s="121"/>
      <c r="B807" s="122"/>
      <c r="C807" s="83"/>
      <c r="D807" s="123"/>
      <c r="E807" s="71"/>
      <c r="F807" s="71"/>
      <c r="G807" s="71"/>
      <c r="H807" s="71"/>
      <c r="I807" s="71"/>
      <c r="J807" s="71"/>
      <c r="K807" s="71"/>
      <c r="L807" s="71"/>
      <c r="M807" s="71"/>
      <c r="N807" s="71"/>
      <c r="O807" s="71"/>
      <c r="P807" s="71"/>
    </row>
    <row r="808" spans="1:16" ht="11.25" customHeight="1" x14ac:dyDescent="0.25">
      <c r="A808" s="121"/>
      <c r="B808" s="122"/>
      <c r="C808" s="83"/>
      <c r="D808" s="123"/>
      <c r="E808" s="71"/>
      <c r="F808" s="71"/>
      <c r="G808" s="71"/>
      <c r="H808" s="71"/>
      <c r="I808" s="71"/>
      <c r="J808" s="71"/>
      <c r="K808" s="71"/>
      <c r="L808" s="71"/>
      <c r="M808" s="71"/>
      <c r="N808" s="71"/>
      <c r="O808" s="71"/>
      <c r="P808" s="71"/>
    </row>
    <row r="809" spans="1:16" ht="11.25" customHeight="1" x14ac:dyDescent="0.25">
      <c r="A809" s="121"/>
      <c r="B809" s="122"/>
      <c r="C809" s="83"/>
      <c r="D809" s="123"/>
      <c r="E809" s="71"/>
      <c r="F809" s="71"/>
      <c r="G809" s="71"/>
      <c r="H809" s="71"/>
      <c r="I809" s="71"/>
      <c r="J809" s="71"/>
      <c r="K809" s="71"/>
      <c r="L809" s="71"/>
      <c r="M809" s="71"/>
      <c r="N809" s="71"/>
      <c r="O809" s="71"/>
      <c r="P809" s="71"/>
    </row>
    <row r="810" spans="1:16" ht="11.25" customHeight="1" x14ac:dyDescent="0.25">
      <c r="A810" s="121"/>
      <c r="B810" s="122"/>
      <c r="C810" s="83"/>
      <c r="D810" s="123"/>
      <c r="E810" s="71"/>
      <c r="F810" s="71"/>
      <c r="G810" s="71"/>
      <c r="H810" s="71"/>
      <c r="I810" s="71"/>
      <c r="J810" s="71"/>
      <c r="K810" s="71"/>
      <c r="L810" s="71"/>
      <c r="M810" s="71"/>
      <c r="N810" s="71"/>
      <c r="O810" s="71"/>
      <c r="P810" s="71"/>
    </row>
    <row r="811" spans="1:16" ht="11.25" customHeight="1" x14ac:dyDescent="0.25">
      <c r="A811" s="121"/>
      <c r="B811" s="122"/>
      <c r="C811" s="83"/>
      <c r="D811" s="123"/>
      <c r="E811" s="71"/>
      <c r="F811" s="71"/>
      <c r="G811" s="71"/>
      <c r="H811" s="71"/>
      <c r="I811" s="71"/>
      <c r="J811" s="71"/>
      <c r="K811" s="71"/>
      <c r="L811" s="71"/>
      <c r="M811" s="71"/>
      <c r="N811" s="71"/>
      <c r="O811" s="71"/>
      <c r="P811" s="71"/>
    </row>
    <row r="812" spans="1:16" ht="11.25" customHeight="1" x14ac:dyDescent="0.25">
      <c r="A812" s="121"/>
      <c r="B812" s="122"/>
      <c r="C812" s="83"/>
      <c r="D812" s="123"/>
      <c r="E812" s="71"/>
      <c r="F812" s="71"/>
      <c r="G812" s="71"/>
      <c r="H812" s="71"/>
      <c r="I812" s="71"/>
      <c r="J812" s="71"/>
      <c r="K812" s="71"/>
      <c r="L812" s="71"/>
      <c r="M812" s="71"/>
      <c r="N812" s="71"/>
      <c r="O812" s="71"/>
      <c r="P812" s="71"/>
    </row>
    <row r="813" spans="1:16" ht="11.25" customHeight="1" x14ac:dyDescent="0.25">
      <c r="A813" s="121"/>
      <c r="B813" s="122"/>
      <c r="C813" s="83"/>
      <c r="D813" s="123"/>
      <c r="E813" s="71"/>
      <c r="F813" s="71"/>
      <c r="G813" s="71"/>
      <c r="H813" s="71"/>
      <c r="I813" s="71"/>
      <c r="J813" s="71"/>
      <c r="K813" s="71"/>
      <c r="L813" s="71"/>
      <c r="M813" s="71"/>
      <c r="N813" s="71"/>
      <c r="O813" s="71"/>
      <c r="P813" s="71"/>
    </row>
    <row r="814" spans="1:16" ht="11.25" customHeight="1" x14ac:dyDescent="0.25">
      <c r="A814" s="121"/>
      <c r="B814" s="122"/>
      <c r="C814" s="83"/>
      <c r="D814" s="123"/>
      <c r="E814" s="71"/>
      <c r="F814" s="71"/>
      <c r="G814" s="71"/>
      <c r="H814" s="71"/>
      <c r="I814" s="71"/>
      <c r="J814" s="71"/>
      <c r="K814" s="71"/>
      <c r="L814" s="71"/>
      <c r="M814" s="71"/>
      <c r="N814" s="71"/>
      <c r="O814" s="71"/>
      <c r="P814" s="71"/>
    </row>
    <row r="815" spans="1:16" ht="11.25" customHeight="1" x14ac:dyDescent="0.25">
      <c r="A815" s="121"/>
      <c r="B815" s="122"/>
      <c r="C815" s="83"/>
      <c r="D815" s="123"/>
      <c r="E815" s="71"/>
      <c r="F815" s="71"/>
      <c r="G815" s="71"/>
      <c r="H815" s="71"/>
      <c r="I815" s="71"/>
      <c r="J815" s="71"/>
      <c r="K815" s="71"/>
      <c r="L815" s="71"/>
      <c r="M815" s="71"/>
      <c r="N815" s="71"/>
      <c r="O815" s="71"/>
      <c r="P815" s="71"/>
    </row>
    <row r="816" spans="1:16" ht="11.25" customHeight="1" x14ac:dyDescent="0.25">
      <c r="A816" s="121"/>
      <c r="B816" s="122"/>
      <c r="C816" s="83"/>
      <c r="D816" s="123"/>
      <c r="E816" s="71"/>
      <c r="F816" s="71"/>
      <c r="G816" s="71"/>
      <c r="H816" s="71"/>
      <c r="I816" s="71"/>
      <c r="J816" s="71"/>
      <c r="K816" s="71"/>
      <c r="L816" s="71"/>
      <c r="M816" s="71"/>
      <c r="N816" s="71"/>
      <c r="O816" s="71"/>
      <c r="P816" s="71"/>
    </row>
    <row r="817" spans="1:16" ht="11.25" customHeight="1" x14ac:dyDescent="0.25">
      <c r="A817" s="121"/>
      <c r="B817" s="122"/>
      <c r="C817" s="83"/>
      <c r="D817" s="123"/>
      <c r="E817" s="71"/>
      <c r="F817" s="71"/>
      <c r="G817" s="71"/>
      <c r="H817" s="71"/>
      <c r="I817" s="71"/>
      <c r="J817" s="71"/>
      <c r="K817" s="71"/>
      <c r="L817" s="71"/>
      <c r="M817" s="71"/>
      <c r="N817" s="71"/>
      <c r="O817" s="71"/>
      <c r="P817" s="71"/>
    </row>
    <row r="818" spans="1:16" ht="11.25" customHeight="1" x14ac:dyDescent="0.25">
      <c r="A818" s="121"/>
      <c r="B818" s="122"/>
      <c r="C818" s="83"/>
      <c r="D818" s="123"/>
      <c r="E818" s="71"/>
      <c r="F818" s="71"/>
      <c r="G818" s="71"/>
      <c r="H818" s="71"/>
      <c r="I818" s="71"/>
      <c r="J818" s="71"/>
      <c r="K818" s="71"/>
      <c r="L818" s="71"/>
      <c r="M818" s="71"/>
      <c r="N818" s="71"/>
      <c r="O818" s="71"/>
      <c r="P818" s="71"/>
    </row>
    <row r="819" spans="1:16" ht="11.25" customHeight="1" x14ac:dyDescent="0.25">
      <c r="A819" s="121"/>
      <c r="B819" s="122"/>
      <c r="C819" s="83"/>
      <c r="D819" s="123"/>
      <c r="E819" s="71"/>
      <c r="F819" s="71"/>
      <c r="G819" s="71"/>
      <c r="H819" s="71"/>
      <c r="I819" s="71"/>
      <c r="J819" s="71"/>
      <c r="K819" s="71"/>
      <c r="L819" s="71"/>
      <c r="M819" s="71"/>
      <c r="N819" s="71"/>
      <c r="O819" s="71"/>
      <c r="P819" s="71"/>
    </row>
    <row r="820" spans="1:16" ht="11.25" customHeight="1" x14ac:dyDescent="0.25">
      <c r="A820" s="121"/>
      <c r="B820" s="122"/>
      <c r="C820" s="83"/>
      <c r="D820" s="123"/>
      <c r="E820" s="71"/>
      <c r="F820" s="71"/>
      <c r="G820" s="71"/>
      <c r="H820" s="71"/>
      <c r="I820" s="71"/>
      <c r="J820" s="71"/>
      <c r="K820" s="71"/>
      <c r="L820" s="71"/>
      <c r="M820" s="71"/>
      <c r="N820" s="71"/>
      <c r="O820" s="71"/>
      <c r="P820" s="71"/>
    </row>
    <row r="821" spans="1:16" ht="11.25" customHeight="1" x14ac:dyDescent="0.25">
      <c r="A821" s="121"/>
      <c r="B821" s="122"/>
      <c r="C821" s="83"/>
      <c r="D821" s="123"/>
      <c r="E821" s="71"/>
      <c r="F821" s="71"/>
      <c r="G821" s="71"/>
      <c r="H821" s="71"/>
      <c r="I821" s="71"/>
      <c r="J821" s="71"/>
      <c r="K821" s="71"/>
      <c r="L821" s="71"/>
      <c r="M821" s="71"/>
      <c r="N821" s="71"/>
      <c r="O821" s="71"/>
      <c r="P821" s="71"/>
    </row>
    <row r="822" spans="1:16" ht="11.25" customHeight="1" x14ac:dyDescent="0.25">
      <c r="A822" s="121"/>
      <c r="B822" s="122"/>
      <c r="C822" s="83"/>
      <c r="D822" s="123"/>
      <c r="E822" s="71"/>
      <c r="F822" s="71"/>
      <c r="G822" s="71"/>
      <c r="H822" s="71"/>
      <c r="I822" s="71"/>
      <c r="J822" s="71"/>
      <c r="K822" s="71"/>
      <c r="L822" s="71"/>
      <c r="M822" s="71"/>
      <c r="N822" s="71"/>
      <c r="O822" s="71"/>
      <c r="P822" s="71"/>
    </row>
    <row r="823" spans="1:16" ht="11.25" customHeight="1" x14ac:dyDescent="0.25">
      <c r="A823" s="121"/>
      <c r="B823" s="122"/>
      <c r="C823" s="83"/>
      <c r="D823" s="123"/>
      <c r="E823" s="71"/>
      <c r="F823" s="71"/>
      <c r="G823" s="71"/>
      <c r="H823" s="71"/>
      <c r="I823" s="71"/>
      <c r="J823" s="71"/>
      <c r="K823" s="71"/>
      <c r="L823" s="71"/>
      <c r="M823" s="71"/>
      <c r="N823" s="71"/>
      <c r="O823" s="71"/>
      <c r="P823" s="71"/>
    </row>
    <row r="824" spans="1:16" ht="11.25" customHeight="1" x14ac:dyDescent="0.25">
      <c r="A824" s="121"/>
      <c r="B824" s="122"/>
      <c r="C824" s="83"/>
      <c r="D824" s="123"/>
      <c r="E824" s="71"/>
      <c r="F824" s="71"/>
      <c r="G824" s="71"/>
      <c r="H824" s="71"/>
      <c r="I824" s="71"/>
      <c r="J824" s="71"/>
      <c r="K824" s="71"/>
      <c r="L824" s="71"/>
      <c r="M824" s="71"/>
      <c r="N824" s="71"/>
      <c r="O824" s="71"/>
      <c r="P824" s="71"/>
    </row>
    <row r="825" spans="1:16" ht="11.25" customHeight="1" x14ac:dyDescent="0.25">
      <c r="A825" s="121"/>
      <c r="B825" s="122"/>
      <c r="C825" s="83"/>
      <c r="D825" s="123"/>
      <c r="E825" s="71"/>
      <c r="F825" s="71"/>
      <c r="G825" s="71"/>
      <c r="H825" s="71"/>
      <c r="I825" s="71"/>
      <c r="J825" s="71"/>
      <c r="K825" s="71"/>
      <c r="L825" s="71"/>
      <c r="M825" s="71"/>
      <c r="N825" s="71"/>
      <c r="O825" s="71"/>
      <c r="P825" s="71"/>
    </row>
    <row r="826" spans="1:16" ht="11.25" customHeight="1" x14ac:dyDescent="0.25">
      <c r="A826" s="121"/>
      <c r="B826" s="122"/>
      <c r="C826" s="83"/>
      <c r="D826" s="123"/>
      <c r="E826" s="71"/>
      <c r="F826" s="71"/>
      <c r="G826" s="71"/>
      <c r="H826" s="71"/>
      <c r="I826" s="71"/>
      <c r="J826" s="71"/>
      <c r="K826" s="71"/>
      <c r="L826" s="71"/>
      <c r="M826" s="71"/>
      <c r="N826" s="71"/>
      <c r="O826" s="71"/>
      <c r="P826" s="71"/>
    </row>
    <row r="827" spans="1:16" ht="11.25" customHeight="1" x14ac:dyDescent="0.25">
      <c r="A827" s="121"/>
      <c r="B827" s="122"/>
      <c r="C827" s="83"/>
      <c r="D827" s="123"/>
      <c r="E827" s="71"/>
      <c r="F827" s="71"/>
      <c r="G827" s="71"/>
      <c r="H827" s="71"/>
      <c r="I827" s="71"/>
      <c r="J827" s="71"/>
      <c r="K827" s="71"/>
      <c r="L827" s="71"/>
      <c r="M827" s="71"/>
      <c r="N827" s="71"/>
      <c r="O827" s="71"/>
      <c r="P827" s="71"/>
    </row>
    <row r="828" spans="1:16" ht="11.25" customHeight="1" x14ac:dyDescent="0.25">
      <c r="A828" s="121"/>
      <c r="B828" s="122"/>
      <c r="C828" s="83"/>
      <c r="D828" s="123"/>
      <c r="E828" s="71"/>
      <c r="F828" s="71"/>
      <c r="G828" s="71"/>
      <c r="H828" s="71"/>
      <c r="I828" s="71"/>
      <c r="J828" s="71"/>
      <c r="K828" s="71"/>
      <c r="L828" s="71"/>
      <c r="M828" s="71"/>
      <c r="N828" s="71"/>
      <c r="O828" s="71"/>
      <c r="P828" s="71"/>
    </row>
    <row r="829" spans="1:16" ht="11.25" customHeight="1" x14ac:dyDescent="0.25">
      <c r="A829" s="121"/>
      <c r="B829" s="122"/>
      <c r="C829" s="83"/>
      <c r="D829" s="123"/>
      <c r="E829" s="71"/>
      <c r="F829" s="71"/>
      <c r="G829" s="71"/>
      <c r="H829" s="71"/>
      <c r="I829" s="71"/>
      <c r="J829" s="71"/>
      <c r="K829" s="71"/>
      <c r="L829" s="71"/>
      <c r="M829" s="71"/>
      <c r="N829" s="71"/>
      <c r="O829" s="71"/>
      <c r="P829" s="71"/>
    </row>
    <row r="830" spans="1:16" ht="11.25" customHeight="1" x14ac:dyDescent="0.25">
      <c r="A830" s="121"/>
      <c r="B830" s="122"/>
      <c r="C830" s="83"/>
      <c r="D830" s="123"/>
      <c r="E830" s="71"/>
      <c r="F830" s="71"/>
      <c r="G830" s="71"/>
      <c r="H830" s="71"/>
      <c r="I830" s="71"/>
      <c r="J830" s="71"/>
      <c r="K830" s="71"/>
      <c r="L830" s="71"/>
      <c r="M830" s="71"/>
      <c r="N830" s="71"/>
      <c r="O830" s="71"/>
      <c r="P830" s="71"/>
    </row>
    <row r="831" spans="1:16" ht="11.25" customHeight="1" x14ac:dyDescent="0.25">
      <c r="A831" s="121"/>
      <c r="B831" s="122"/>
      <c r="C831" s="83"/>
      <c r="D831" s="123"/>
      <c r="E831" s="71"/>
      <c r="F831" s="71"/>
      <c r="G831" s="71"/>
      <c r="H831" s="71"/>
      <c r="I831" s="71"/>
      <c r="J831" s="71"/>
      <c r="K831" s="71"/>
      <c r="L831" s="71"/>
      <c r="M831" s="71"/>
      <c r="N831" s="71"/>
      <c r="O831" s="71"/>
      <c r="P831" s="71"/>
    </row>
    <row r="832" spans="1:16" ht="11.25" customHeight="1" x14ac:dyDescent="0.25">
      <c r="A832" s="121"/>
      <c r="B832" s="122"/>
      <c r="C832" s="83"/>
      <c r="D832" s="123"/>
      <c r="E832" s="71"/>
      <c r="F832" s="71"/>
      <c r="G832" s="71"/>
      <c r="H832" s="71"/>
      <c r="I832" s="71"/>
      <c r="J832" s="71"/>
      <c r="K832" s="71"/>
      <c r="L832" s="71"/>
      <c r="M832" s="71"/>
      <c r="N832" s="71"/>
      <c r="O832" s="71"/>
      <c r="P832" s="71"/>
    </row>
    <row r="833" spans="1:16" ht="11.25" customHeight="1" x14ac:dyDescent="0.25">
      <c r="A833" s="121"/>
      <c r="B833" s="122"/>
      <c r="C833" s="83"/>
      <c r="D833" s="123"/>
      <c r="E833" s="71"/>
      <c r="F833" s="71"/>
      <c r="G833" s="71"/>
      <c r="H833" s="71"/>
      <c r="I833" s="71"/>
      <c r="J833" s="71"/>
      <c r="K833" s="71"/>
      <c r="L833" s="71"/>
      <c r="M833" s="71"/>
      <c r="N833" s="71"/>
      <c r="O833" s="71"/>
      <c r="P833" s="71"/>
    </row>
    <row r="834" spans="1:16" ht="11.25" customHeight="1" x14ac:dyDescent="0.25">
      <c r="A834" s="121"/>
      <c r="B834" s="122"/>
      <c r="C834" s="83"/>
      <c r="D834" s="123"/>
      <c r="E834" s="71"/>
      <c r="F834" s="71"/>
      <c r="G834" s="71"/>
      <c r="H834" s="71"/>
      <c r="I834" s="71"/>
      <c r="J834" s="71"/>
      <c r="K834" s="71"/>
      <c r="L834" s="71"/>
      <c r="M834" s="71"/>
      <c r="N834" s="71"/>
      <c r="O834" s="71"/>
      <c r="P834" s="71"/>
    </row>
    <row r="835" spans="1:16" ht="11.25" customHeight="1" x14ac:dyDescent="0.25">
      <c r="A835" s="121"/>
      <c r="B835" s="122"/>
      <c r="C835" s="83"/>
      <c r="D835" s="123"/>
      <c r="E835" s="71"/>
      <c r="F835" s="71"/>
      <c r="G835" s="71"/>
      <c r="H835" s="71"/>
      <c r="I835" s="71"/>
      <c r="J835" s="71"/>
      <c r="K835" s="71"/>
      <c r="L835" s="71"/>
      <c r="M835" s="71"/>
      <c r="N835" s="71"/>
      <c r="O835" s="71"/>
      <c r="P835" s="71"/>
    </row>
    <row r="836" spans="1:16" ht="11.25" customHeight="1" x14ac:dyDescent="0.25">
      <c r="A836" s="121"/>
      <c r="B836" s="122"/>
      <c r="C836" s="83"/>
      <c r="D836" s="123"/>
      <c r="E836" s="71"/>
      <c r="F836" s="71"/>
      <c r="G836" s="71"/>
      <c r="H836" s="71"/>
      <c r="I836" s="71"/>
      <c r="J836" s="71"/>
      <c r="K836" s="71"/>
      <c r="L836" s="71"/>
      <c r="M836" s="71"/>
      <c r="N836" s="71"/>
      <c r="O836" s="71"/>
      <c r="P836" s="71"/>
    </row>
    <row r="837" spans="1:16" ht="11.25" customHeight="1" x14ac:dyDescent="0.25">
      <c r="A837" s="121"/>
      <c r="B837" s="122"/>
      <c r="C837" s="83"/>
      <c r="D837" s="123"/>
      <c r="E837" s="71"/>
      <c r="F837" s="71"/>
      <c r="G837" s="71"/>
      <c r="H837" s="71"/>
      <c r="I837" s="71"/>
      <c r="J837" s="71"/>
      <c r="K837" s="71"/>
      <c r="L837" s="71"/>
      <c r="M837" s="71"/>
      <c r="N837" s="71"/>
      <c r="O837" s="71"/>
      <c r="P837" s="71"/>
    </row>
    <row r="838" spans="1:16" ht="11.25" customHeight="1" x14ac:dyDescent="0.25">
      <c r="A838" s="121"/>
      <c r="B838" s="122"/>
      <c r="C838" s="83"/>
      <c r="D838" s="123"/>
      <c r="E838" s="71"/>
      <c r="F838" s="71"/>
      <c r="G838" s="71"/>
      <c r="H838" s="71"/>
      <c r="I838" s="71"/>
      <c r="J838" s="71"/>
      <c r="K838" s="71"/>
      <c r="L838" s="71"/>
      <c r="M838" s="71"/>
      <c r="N838" s="71"/>
      <c r="O838" s="71"/>
      <c r="P838" s="71"/>
    </row>
    <row r="839" spans="1:16" ht="11.25" customHeight="1" x14ac:dyDescent="0.25">
      <c r="A839" s="121"/>
      <c r="B839" s="122"/>
      <c r="C839" s="83"/>
      <c r="D839" s="123"/>
      <c r="E839" s="71"/>
      <c r="F839" s="71"/>
      <c r="G839" s="71"/>
      <c r="H839" s="71"/>
      <c r="I839" s="71"/>
      <c r="J839" s="71"/>
      <c r="K839" s="71"/>
      <c r="L839" s="71"/>
      <c r="M839" s="71"/>
      <c r="N839" s="71"/>
      <c r="O839" s="71"/>
      <c r="P839" s="71"/>
    </row>
    <row r="840" spans="1:16" ht="11.25" customHeight="1" x14ac:dyDescent="0.25">
      <c r="A840" s="121"/>
      <c r="B840" s="122"/>
      <c r="C840" s="83"/>
      <c r="D840" s="123"/>
      <c r="E840" s="71"/>
      <c r="F840" s="71"/>
      <c r="G840" s="71"/>
      <c r="H840" s="71"/>
      <c r="I840" s="71"/>
      <c r="J840" s="71"/>
      <c r="K840" s="71"/>
      <c r="L840" s="71"/>
      <c r="M840" s="71"/>
      <c r="N840" s="71"/>
      <c r="O840" s="71"/>
      <c r="P840" s="71"/>
    </row>
    <row r="841" spans="1:16" ht="11.25" customHeight="1" x14ac:dyDescent="0.25">
      <c r="A841" s="121"/>
      <c r="B841" s="122"/>
      <c r="C841" s="83"/>
      <c r="D841" s="123"/>
      <c r="E841" s="71"/>
      <c r="F841" s="71"/>
      <c r="G841" s="71"/>
      <c r="H841" s="71"/>
      <c r="I841" s="71"/>
      <c r="J841" s="71"/>
      <c r="K841" s="71"/>
      <c r="L841" s="71"/>
      <c r="M841" s="71"/>
      <c r="N841" s="71"/>
      <c r="O841" s="71"/>
      <c r="P841" s="71"/>
    </row>
    <row r="842" spans="1:16" ht="11.25" customHeight="1" x14ac:dyDescent="0.25">
      <c r="A842" s="121"/>
      <c r="B842" s="122"/>
      <c r="C842" s="83"/>
      <c r="D842" s="123"/>
      <c r="E842" s="71"/>
      <c r="F842" s="71"/>
      <c r="G842" s="71"/>
      <c r="H842" s="71"/>
      <c r="I842" s="71"/>
      <c r="J842" s="71"/>
      <c r="K842" s="71"/>
      <c r="L842" s="71"/>
      <c r="M842" s="71"/>
      <c r="N842" s="71"/>
      <c r="O842" s="71"/>
      <c r="P842" s="71"/>
    </row>
    <row r="843" spans="1:16" ht="11.25" customHeight="1" x14ac:dyDescent="0.25">
      <c r="A843" s="121"/>
      <c r="B843" s="122"/>
      <c r="C843" s="83"/>
      <c r="D843" s="123"/>
      <c r="E843" s="71"/>
      <c r="F843" s="71"/>
      <c r="G843" s="71"/>
      <c r="H843" s="71"/>
      <c r="I843" s="71"/>
      <c r="J843" s="71"/>
      <c r="K843" s="71"/>
      <c r="L843" s="71"/>
      <c r="M843" s="71"/>
      <c r="N843" s="71"/>
      <c r="O843" s="71"/>
      <c r="P843" s="71"/>
    </row>
    <row r="844" spans="1:16" ht="11.25" customHeight="1" x14ac:dyDescent="0.25">
      <c r="A844" s="121"/>
      <c r="B844" s="122"/>
      <c r="C844" s="83"/>
      <c r="D844" s="123"/>
      <c r="E844" s="71"/>
      <c r="F844" s="71"/>
      <c r="G844" s="71"/>
      <c r="H844" s="71"/>
      <c r="I844" s="71"/>
      <c r="J844" s="71"/>
      <c r="K844" s="71"/>
      <c r="L844" s="71"/>
      <c r="M844" s="71"/>
      <c r="N844" s="71"/>
      <c r="O844" s="71"/>
      <c r="P844" s="71"/>
    </row>
    <row r="845" spans="1:16" ht="11.25" customHeight="1" x14ac:dyDescent="0.25">
      <c r="A845" s="121"/>
      <c r="B845" s="122"/>
      <c r="C845" s="83"/>
      <c r="D845" s="123"/>
      <c r="E845" s="71"/>
      <c r="F845" s="71"/>
      <c r="G845" s="71"/>
      <c r="H845" s="71"/>
      <c r="I845" s="71"/>
      <c r="J845" s="71"/>
      <c r="K845" s="71"/>
      <c r="L845" s="71"/>
      <c r="M845" s="71"/>
      <c r="N845" s="71"/>
      <c r="O845" s="71"/>
      <c r="P845" s="71"/>
    </row>
    <row r="846" spans="1:16" ht="11.25" customHeight="1" x14ac:dyDescent="0.25">
      <c r="A846" s="121"/>
      <c r="B846" s="122"/>
      <c r="C846" s="83"/>
      <c r="D846" s="123"/>
      <c r="E846" s="71"/>
      <c r="F846" s="71"/>
      <c r="G846" s="71"/>
      <c r="H846" s="71"/>
      <c r="I846" s="71"/>
      <c r="J846" s="71"/>
      <c r="K846" s="71"/>
      <c r="L846" s="71"/>
      <c r="M846" s="71"/>
      <c r="N846" s="71"/>
      <c r="O846" s="71"/>
      <c r="P846" s="71"/>
    </row>
    <row r="847" spans="1:16" ht="11.25" customHeight="1" x14ac:dyDescent="0.25">
      <c r="A847" s="121"/>
      <c r="B847" s="122"/>
      <c r="C847" s="83"/>
      <c r="D847" s="123"/>
      <c r="E847" s="71"/>
      <c r="F847" s="71"/>
      <c r="G847" s="71"/>
      <c r="H847" s="71"/>
      <c r="I847" s="71"/>
      <c r="J847" s="71"/>
      <c r="K847" s="71"/>
      <c r="L847" s="71"/>
      <c r="M847" s="71"/>
      <c r="N847" s="71"/>
      <c r="O847" s="71"/>
      <c r="P847" s="71"/>
    </row>
    <row r="848" spans="1:16" ht="11.25" customHeight="1" x14ac:dyDescent="0.25">
      <c r="A848" s="121"/>
      <c r="B848" s="122"/>
      <c r="C848" s="83"/>
      <c r="D848" s="123"/>
      <c r="E848" s="71"/>
      <c r="F848" s="71"/>
      <c r="G848" s="71"/>
      <c r="H848" s="71"/>
      <c r="I848" s="71"/>
      <c r="J848" s="71"/>
      <c r="K848" s="71"/>
      <c r="L848" s="71"/>
      <c r="M848" s="71"/>
      <c r="N848" s="71"/>
      <c r="O848" s="71"/>
      <c r="P848" s="71"/>
    </row>
    <row r="849" spans="1:16" ht="11.25" customHeight="1" x14ac:dyDescent="0.25">
      <c r="A849" s="121"/>
      <c r="B849" s="122"/>
      <c r="C849" s="83"/>
      <c r="D849" s="123"/>
      <c r="E849" s="71"/>
      <c r="F849" s="71"/>
      <c r="G849" s="71"/>
      <c r="H849" s="71"/>
      <c r="I849" s="71"/>
      <c r="J849" s="71"/>
      <c r="K849" s="71"/>
      <c r="L849" s="71"/>
      <c r="M849" s="71"/>
      <c r="N849" s="71"/>
      <c r="O849" s="71"/>
      <c r="P849" s="71"/>
    </row>
    <row r="850" spans="1:16" ht="11.25" customHeight="1" x14ac:dyDescent="0.25">
      <c r="A850" s="121"/>
      <c r="B850" s="122"/>
      <c r="C850" s="83"/>
      <c r="D850" s="123"/>
      <c r="E850" s="71"/>
      <c r="F850" s="71"/>
      <c r="G850" s="71"/>
      <c r="H850" s="71"/>
      <c r="I850" s="71"/>
      <c r="J850" s="71"/>
      <c r="K850" s="71"/>
      <c r="L850" s="71"/>
      <c r="M850" s="71"/>
      <c r="N850" s="71"/>
      <c r="O850" s="71"/>
      <c r="P850" s="71"/>
    </row>
    <row r="851" spans="1:16" ht="11.25" customHeight="1" x14ac:dyDescent="0.25">
      <c r="A851" s="121"/>
      <c r="B851" s="122"/>
      <c r="C851" s="83"/>
      <c r="D851" s="123"/>
      <c r="E851" s="71"/>
      <c r="F851" s="71"/>
      <c r="G851" s="71"/>
      <c r="H851" s="71"/>
      <c r="I851" s="71"/>
      <c r="J851" s="71"/>
      <c r="K851" s="71"/>
      <c r="L851" s="71"/>
      <c r="M851" s="71"/>
      <c r="N851" s="71"/>
      <c r="O851" s="71"/>
      <c r="P851" s="71"/>
    </row>
    <row r="852" spans="1:16" ht="11.25" customHeight="1" x14ac:dyDescent="0.25">
      <c r="A852" s="121"/>
      <c r="B852" s="122"/>
      <c r="C852" s="83"/>
      <c r="D852" s="123"/>
      <c r="E852" s="71"/>
      <c r="F852" s="71"/>
      <c r="G852" s="71"/>
      <c r="H852" s="71"/>
      <c r="I852" s="71"/>
      <c r="J852" s="71"/>
      <c r="K852" s="71"/>
      <c r="L852" s="71"/>
      <c r="M852" s="71"/>
      <c r="N852" s="71"/>
      <c r="O852" s="71"/>
      <c r="P852" s="71"/>
    </row>
    <row r="853" spans="1:16" ht="11.25" customHeight="1" x14ac:dyDescent="0.25">
      <c r="A853" s="121"/>
      <c r="B853" s="122"/>
      <c r="C853" s="83"/>
      <c r="D853" s="123"/>
      <c r="E853" s="71"/>
      <c r="F853" s="71"/>
      <c r="G853" s="71"/>
      <c r="H853" s="71"/>
      <c r="I853" s="71"/>
      <c r="J853" s="71"/>
      <c r="K853" s="71"/>
      <c r="L853" s="71"/>
      <c r="M853" s="71"/>
      <c r="N853" s="71"/>
      <c r="O853" s="71"/>
      <c r="P853" s="71"/>
    </row>
    <row r="854" spans="1:16" ht="11.25" customHeight="1" x14ac:dyDescent="0.25">
      <c r="A854" s="121"/>
      <c r="B854" s="122"/>
      <c r="C854" s="83"/>
      <c r="D854" s="123"/>
      <c r="E854" s="71"/>
      <c r="F854" s="71"/>
      <c r="G854" s="71"/>
      <c r="H854" s="71"/>
      <c r="I854" s="71"/>
      <c r="J854" s="71"/>
      <c r="K854" s="71"/>
      <c r="L854" s="71"/>
      <c r="M854" s="71"/>
      <c r="N854" s="71"/>
      <c r="O854" s="71"/>
      <c r="P854" s="71"/>
    </row>
    <row r="855" spans="1:16" ht="11.25" customHeight="1" x14ac:dyDescent="0.25">
      <c r="A855" s="121"/>
      <c r="B855" s="122"/>
      <c r="C855" s="83"/>
      <c r="D855" s="123"/>
      <c r="E855" s="71"/>
      <c r="F855" s="71"/>
      <c r="G855" s="71"/>
      <c r="H855" s="71"/>
      <c r="I855" s="71"/>
      <c r="J855" s="71"/>
      <c r="K855" s="71"/>
      <c r="L855" s="71"/>
      <c r="M855" s="71"/>
      <c r="N855" s="71"/>
      <c r="O855" s="71"/>
      <c r="P855" s="71"/>
    </row>
    <row r="856" spans="1:16" ht="11.25" customHeight="1" x14ac:dyDescent="0.25">
      <c r="A856" s="121"/>
      <c r="B856" s="122"/>
      <c r="C856" s="83"/>
      <c r="D856" s="123"/>
      <c r="E856" s="71"/>
      <c r="F856" s="71"/>
      <c r="G856" s="71"/>
      <c r="H856" s="71"/>
      <c r="I856" s="71"/>
      <c r="J856" s="71"/>
      <c r="K856" s="71"/>
      <c r="L856" s="71"/>
      <c r="M856" s="71"/>
      <c r="N856" s="71"/>
      <c r="O856" s="71"/>
      <c r="P856" s="71"/>
    </row>
    <row r="857" spans="1:16" ht="11.25" customHeight="1" x14ac:dyDescent="0.25">
      <c r="A857" s="121"/>
      <c r="B857" s="122"/>
      <c r="C857" s="83"/>
      <c r="D857" s="123"/>
      <c r="E857" s="71"/>
      <c r="F857" s="71"/>
      <c r="G857" s="71"/>
      <c r="H857" s="71"/>
      <c r="I857" s="71"/>
      <c r="J857" s="71"/>
      <c r="K857" s="71"/>
      <c r="L857" s="71"/>
      <c r="M857" s="71"/>
      <c r="N857" s="71"/>
      <c r="O857" s="71"/>
      <c r="P857" s="71"/>
    </row>
    <row r="858" spans="1:16" ht="11.25" customHeight="1" x14ac:dyDescent="0.25">
      <c r="A858" s="121"/>
      <c r="B858" s="122"/>
      <c r="C858" s="83"/>
      <c r="D858" s="123"/>
      <c r="E858" s="71"/>
      <c r="F858" s="71"/>
      <c r="G858" s="71"/>
      <c r="H858" s="71"/>
      <c r="I858" s="71"/>
      <c r="J858" s="71"/>
      <c r="K858" s="71"/>
      <c r="L858" s="71"/>
      <c r="M858" s="71"/>
      <c r="N858" s="71"/>
      <c r="O858" s="71"/>
      <c r="P858" s="71"/>
    </row>
    <row r="859" spans="1:16" ht="11.25" customHeight="1" x14ac:dyDescent="0.25">
      <c r="A859" s="121"/>
      <c r="B859" s="122"/>
      <c r="C859" s="83"/>
      <c r="D859" s="123"/>
      <c r="E859" s="71"/>
      <c r="F859" s="71"/>
      <c r="G859" s="71"/>
      <c r="H859" s="71"/>
      <c r="I859" s="71"/>
      <c r="J859" s="71"/>
      <c r="K859" s="71"/>
      <c r="L859" s="71"/>
      <c r="M859" s="71"/>
      <c r="N859" s="71"/>
      <c r="O859" s="71"/>
      <c r="P859" s="71"/>
    </row>
    <row r="860" spans="1:16" ht="11.25" customHeight="1" x14ac:dyDescent="0.25">
      <c r="A860" s="121"/>
      <c r="B860" s="122"/>
      <c r="C860" s="83"/>
      <c r="D860" s="123"/>
      <c r="E860" s="71"/>
      <c r="F860" s="71"/>
      <c r="G860" s="71"/>
      <c r="H860" s="71"/>
      <c r="I860" s="71"/>
      <c r="J860" s="71"/>
      <c r="K860" s="71"/>
      <c r="L860" s="71"/>
      <c r="M860" s="71"/>
      <c r="N860" s="71"/>
      <c r="O860" s="71"/>
      <c r="P860" s="71"/>
    </row>
    <row r="861" spans="1:16" ht="11.25" customHeight="1" x14ac:dyDescent="0.25">
      <c r="A861" s="121"/>
      <c r="B861" s="122"/>
      <c r="C861" s="83"/>
      <c r="D861" s="123"/>
      <c r="E861" s="71"/>
      <c r="F861" s="71"/>
      <c r="G861" s="71"/>
      <c r="H861" s="71"/>
      <c r="I861" s="71"/>
      <c r="J861" s="71"/>
      <c r="K861" s="71"/>
      <c r="L861" s="71"/>
      <c r="M861" s="71"/>
      <c r="N861" s="71"/>
      <c r="O861" s="71"/>
      <c r="P861" s="71"/>
    </row>
    <row r="862" spans="1:16" ht="11.25" customHeight="1" x14ac:dyDescent="0.25">
      <c r="A862" s="121"/>
      <c r="B862" s="122"/>
      <c r="C862" s="83"/>
      <c r="D862" s="123"/>
      <c r="E862" s="71"/>
      <c r="F862" s="71"/>
      <c r="G862" s="71"/>
      <c r="H862" s="71"/>
      <c r="I862" s="71"/>
      <c r="J862" s="71"/>
      <c r="K862" s="71"/>
      <c r="L862" s="71"/>
      <c r="M862" s="71"/>
      <c r="N862" s="71"/>
      <c r="O862" s="71"/>
      <c r="P862" s="71"/>
    </row>
    <row r="863" spans="1:16" ht="11.25" customHeight="1" x14ac:dyDescent="0.25">
      <c r="A863" s="121"/>
      <c r="B863" s="122"/>
      <c r="C863" s="83"/>
      <c r="D863" s="123"/>
      <c r="E863" s="71"/>
      <c r="F863" s="71"/>
      <c r="G863" s="71"/>
      <c r="H863" s="71"/>
      <c r="I863" s="71"/>
      <c r="J863" s="71"/>
      <c r="K863" s="71"/>
      <c r="L863" s="71"/>
      <c r="M863" s="71"/>
      <c r="N863" s="71"/>
      <c r="O863" s="71"/>
      <c r="P863" s="71"/>
    </row>
    <row r="864" spans="1:16" ht="11.25" customHeight="1" x14ac:dyDescent="0.25">
      <c r="A864" s="121"/>
      <c r="B864" s="122"/>
      <c r="C864" s="83"/>
      <c r="D864" s="123"/>
      <c r="E864" s="71"/>
      <c r="F864" s="71"/>
      <c r="G864" s="71"/>
      <c r="H864" s="71"/>
      <c r="I864" s="71"/>
      <c r="J864" s="71"/>
      <c r="K864" s="71"/>
      <c r="L864" s="71"/>
      <c r="M864" s="71"/>
      <c r="N864" s="71"/>
      <c r="O864" s="71"/>
      <c r="P864" s="71"/>
    </row>
    <row r="865" spans="1:16" ht="11.25" customHeight="1" x14ac:dyDescent="0.25">
      <c r="A865" s="121"/>
      <c r="B865" s="122"/>
      <c r="C865" s="83"/>
      <c r="D865" s="123"/>
      <c r="E865" s="71"/>
      <c r="F865" s="71"/>
      <c r="G865" s="71"/>
      <c r="H865" s="71"/>
      <c r="I865" s="71"/>
      <c r="J865" s="71"/>
      <c r="K865" s="71"/>
      <c r="L865" s="71"/>
      <c r="M865" s="71"/>
      <c r="N865" s="71"/>
      <c r="O865" s="71"/>
      <c r="P865" s="71"/>
    </row>
    <row r="866" spans="1:16" ht="11.25" customHeight="1" x14ac:dyDescent="0.25">
      <c r="A866" s="121"/>
      <c r="B866" s="122"/>
      <c r="C866" s="83"/>
      <c r="D866" s="123"/>
      <c r="E866" s="71"/>
      <c r="F866" s="71"/>
      <c r="G866" s="71"/>
      <c r="H866" s="71"/>
      <c r="I866" s="71"/>
      <c r="J866" s="71"/>
      <c r="K866" s="71"/>
      <c r="L866" s="71"/>
      <c r="M866" s="71"/>
      <c r="N866" s="71"/>
      <c r="O866" s="71"/>
      <c r="P866" s="71"/>
    </row>
    <row r="867" spans="1:16" ht="11.25" customHeight="1" x14ac:dyDescent="0.25">
      <c r="A867" s="121"/>
      <c r="B867" s="122"/>
      <c r="C867" s="83"/>
      <c r="D867" s="123"/>
      <c r="E867" s="71"/>
      <c r="F867" s="71"/>
      <c r="G867" s="71"/>
      <c r="H867" s="71"/>
      <c r="I867" s="71"/>
      <c r="J867" s="71"/>
      <c r="K867" s="71"/>
      <c r="L867" s="71"/>
      <c r="M867" s="71"/>
      <c r="N867" s="71"/>
      <c r="O867" s="71"/>
      <c r="P867" s="71"/>
    </row>
    <row r="868" spans="1:16" ht="11.25" customHeight="1" x14ac:dyDescent="0.25">
      <c r="A868" s="121"/>
      <c r="B868" s="122"/>
      <c r="C868" s="83"/>
      <c r="D868" s="123"/>
      <c r="E868" s="71"/>
      <c r="F868" s="71"/>
      <c r="G868" s="71"/>
      <c r="H868" s="71"/>
      <c r="I868" s="71"/>
      <c r="J868" s="71"/>
      <c r="K868" s="71"/>
      <c r="L868" s="71"/>
      <c r="M868" s="71"/>
      <c r="N868" s="71"/>
      <c r="O868" s="71"/>
      <c r="P868" s="71"/>
    </row>
    <row r="869" spans="1:16" ht="11.25" customHeight="1" x14ac:dyDescent="0.25">
      <c r="A869" s="121"/>
      <c r="B869" s="122"/>
      <c r="C869" s="83"/>
      <c r="D869" s="123"/>
      <c r="E869" s="71"/>
      <c r="F869" s="71"/>
      <c r="G869" s="71"/>
      <c r="H869" s="71"/>
      <c r="I869" s="71"/>
      <c r="J869" s="71"/>
      <c r="K869" s="71"/>
      <c r="L869" s="71"/>
      <c r="M869" s="71"/>
      <c r="N869" s="71"/>
      <c r="O869" s="71"/>
      <c r="P869" s="71"/>
    </row>
    <row r="870" spans="1:16" ht="11.25" customHeight="1" x14ac:dyDescent="0.25">
      <c r="A870" s="121"/>
      <c r="B870" s="122"/>
      <c r="C870" s="83"/>
      <c r="D870" s="123"/>
      <c r="E870" s="71"/>
      <c r="F870" s="71"/>
      <c r="G870" s="71"/>
      <c r="H870" s="71"/>
      <c r="I870" s="71"/>
      <c r="J870" s="71"/>
      <c r="K870" s="71"/>
      <c r="L870" s="71"/>
      <c r="M870" s="71"/>
      <c r="N870" s="71"/>
      <c r="O870" s="71"/>
      <c r="P870" s="71"/>
    </row>
    <row r="871" spans="1:16" ht="11.25" customHeight="1" x14ac:dyDescent="0.25">
      <c r="A871" s="121"/>
      <c r="B871" s="122"/>
      <c r="C871" s="83"/>
      <c r="D871" s="123"/>
      <c r="E871" s="71"/>
      <c r="F871" s="71"/>
      <c r="G871" s="71"/>
      <c r="H871" s="71"/>
      <c r="I871" s="71"/>
      <c r="J871" s="71"/>
      <c r="K871" s="71"/>
      <c r="L871" s="71"/>
      <c r="M871" s="71"/>
      <c r="N871" s="71"/>
      <c r="O871" s="71"/>
      <c r="P871" s="71"/>
    </row>
    <row r="872" spans="1:16" ht="11.25" customHeight="1" x14ac:dyDescent="0.25">
      <c r="A872" s="121"/>
      <c r="B872" s="122"/>
      <c r="C872" s="83"/>
      <c r="D872" s="123"/>
      <c r="E872" s="71"/>
      <c r="F872" s="71"/>
      <c r="G872" s="71"/>
      <c r="H872" s="71"/>
      <c r="I872" s="71"/>
      <c r="J872" s="71"/>
      <c r="K872" s="71"/>
      <c r="L872" s="71"/>
      <c r="M872" s="71"/>
      <c r="N872" s="71"/>
      <c r="O872" s="71"/>
      <c r="P872" s="71"/>
    </row>
    <row r="873" spans="1:16" ht="11.25" customHeight="1" x14ac:dyDescent="0.25">
      <c r="A873" s="121"/>
      <c r="B873" s="122"/>
      <c r="C873" s="83"/>
      <c r="D873" s="123"/>
      <c r="E873" s="71"/>
      <c r="F873" s="71"/>
      <c r="G873" s="71"/>
      <c r="H873" s="71"/>
      <c r="I873" s="71"/>
      <c r="J873" s="71"/>
      <c r="K873" s="71"/>
      <c r="L873" s="71"/>
      <c r="M873" s="71"/>
      <c r="N873" s="71"/>
      <c r="O873" s="71"/>
      <c r="P873" s="71"/>
    </row>
    <row r="874" spans="1:16" ht="11.25" customHeight="1" x14ac:dyDescent="0.25">
      <c r="A874" s="121"/>
      <c r="B874" s="122"/>
      <c r="C874" s="83"/>
      <c r="D874" s="123"/>
      <c r="E874" s="71"/>
      <c r="F874" s="71"/>
      <c r="G874" s="71"/>
      <c r="H874" s="71"/>
      <c r="I874" s="71"/>
      <c r="J874" s="71"/>
      <c r="K874" s="71"/>
      <c r="L874" s="71"/>
      <c r="M874" s="71"/>
      <c r="N874" s="71"/>
      <c r="O874" s="71"/>
      <c r="P874" s="71"/>
    </row>
    <row r="875" spans="1:16" ht="11.25" customHeight="1" x14ac:dyDescent="0.25">
      <c r="A875" s="121"/>
      <c r="B875" s="122"/>
      <c r="C875" s="83"/>
      <c r="D875" s="123"/>
      <c r="E875" s="71"/>
      <c r="F875" s="71"/>
      <c r="G875" s="71"/>
      <c r="H875" s="71"/>
      <c r="I875" s="71"/>
      <c r="J875" s="71"/>
      <c r="K875" s="71"/>
      <c r="L875" s="71"/>
      <c r="M875" s="71"/>
      <c r="N875" s="71"/>
      <c r="O875" s="71"/>
      <c r="P875" s="71"/>
    </row>
    <row r="876" spans="1:16" ht="11.25" customHeight="1" x14ac:dyDescent="0.25">
      <c r="A876" s="121"/>
      <c r="B876" s="122"/>
      <c r="C876" s="83"/>
      <c r="D876" s="123"/>
      <c r="E876" s="71"/>
      <c r="F876" s="71"/>
      <c r="G876" s="71"/>
      <c r="H876" s="71"/>
      <c r="I876" s="71"/>
      <c r="J876" s="71"/>
      <c r="K876" s="71"/>
      <c r="L876" s="71"/>
      <c r="M876" s="71"/>
      <c r="N876" s="71"/>
      <c r="O876" s="71"/>
      <c r="P876" s="71"/>
    </row>
    <row r="877" spans="1:16" ht="11.25" customHeight="1" x14ac:dyDescent="0.25">
      <c r="A877" s="121"/>
      <c r="B877" s="122"/>
      <c r="C877" s="83"/>
      <c r="D877" s="123"/>
      <c r="E877" s="71"/>
      <c r="F877" s="71"/>
      <c r="G877" s="71"/>
      <c r="H877" s="71"/>
      <c r="I877" s="71"/>
      <c r="J877" s="71"/>
      <c r="K877" s="71"/>
      <c r="L877" s="71"/>
      <c r="M877" s="71"/>
      <c r="N877" s="71"/>
      <c r="O877" s="71"/>
      <c r="P877" s="71"/>
    </row>
    <row r="878" spans="1:16" ht="11.25" customHeight="1" x14ac:dyDescent="0.25">
      <c r="A878" s="121"/>
      <c r="B878" s="122"/>
      <c r="C878" s="83"/>
      <c r="D878" s="123"/>
      <c r="E878" s="71"/>
      <c r="F878" s="71"/>
      <c r="G878" s="71"/>
      <c r="H878" s="71"/>
      <c r="I878" s="71"/>
      <c r="J878" s="71"/>
      <c r="K878" s="71"/>
      <c r="L878" s="71"/>
      <c r="M878" s="71"/>
      <c r="N878" s="71"/>
      <c r="O878" s="71"/>
      <c r="P878" s="71"/>
    </row>
    <row r="879" spans="1:16" ht="11.25" customHeight="1" x14ac:dyDescent="0.25">
      <c r="A879" s="121"/>
      <c r="B879" s="122"/>
      <c r="C879" s="83"/>
      <c r="D879" s="123"/>
      <c r="E879" s="71"/>
      <c r="F879" s="71"/>
      <c r="G879" s="71"/>
      <c r="H879" s="71"/>
      <c r="I879" s="71"/>
      <c r="J879" s="71"/>
      <c r="K879" s="71"/>
      <c r="L879" s="71"/>
      <c r="M879" s="71"/>
      <c r="N879" s="71"/>
      <c r="O879" s="71"/>
      <c r="P879" s="71"/>
    </row>
    <row r="880" spans="1:16" ht="11.25" customHeight="1" x14ac:dyDescent="0.25">
      <c r="A880" s="121"/>
      <c r="B880" s="122"/>
      <c r="C880" s="83"/>
      <c r="D880" s="123"/>
      <c r="E880" s="71"/>
      <c r="F880" s="71"/>
      <c r="G880" s="71"/>
      <c r="H880" s="71"/>
      <c r="I880" s="71"/>
      <c r="J880" s="71"/>
      <c r="K880" s="71"/>
      <c r="L880" s="71"/>
      <c r="M880" s="71"/>
      <c r="N880" s="71"/>
      <c r="O880" s="71"/>
      <c r="P880" s="71"/>
    </row>
    <row r="881" spans="1:16" ht="11.25" customHeight="1" x14ac:dyDescent="0.25">
      <c r="A881" s="121"/>
      <c r="B881" s="122"/>
      <c r="C881" s="83"/>
      <c r="D881" s="123"/>
      <c r="E881" s="71"/>
      <c r="F881" s="71"/>
      <c r="G881" s="71"/>
      <c r="H881" s="71"/>
      <c r="I881" s="71"/>
      <c r="J881" s="71"/>
      <c r="K881" s="71"/>
      <c r="L881" s="71"/>
      <c r="M881" s="71"/>
      <c r="N881" s="71"/>
      <c r="O881" s="71"/>
      <c r="P881" s="71"/>
    </row>
    <row r="882" spans="1:16" ht="11.25" customHeight="1" x14ac:dyDescent="0.25">
      <c r="A882" s="121"/>
      <c r="B882" s="122"/>
      <c r="C882" s="83"/>
      <c r="D882" s="123"/>
      <c r="E882" s="71"/>
      <c r="F882" s="71"/>
      <c r="G882" s="71"/>
      <c r="H882" s="71"/>
      <c r="I882" s="71"/>
      <c r="J882" s="71"/>
      <c r="K882" s="71"/>
      <c r="L882" s="71"/>
      <c r="M882" s="71"/>
      <c r="N882" s="71"/>
      <c r="O882" s="71"/>
      <c r="P882" s="71"/>
    </row>
    <row r="883" spans="1:16" ht="11.25" customHeight="1" x14ac:dyDescent="0.25">
      <c r="A883" s="121"/>
      <c r="B883" s="122"/>
      <c r="C883" s="83"/>
      <c r="D883" s="123"/>
      <c r="E883" s="71"/>
      <c r="F883" s="71"/>
      <c r="G883" s="71"/>
      <c r="H883" s="71"/>
      <c r="I883" s="71"/>
      <c r="J883" s="71"/>
      <c r="K883" s="71"/>
      <c r="L883" s="71"/>
      <c r="M883" s="71"/>
      <c r="N883" s="71"/>
      <c r="O883" s="71"/>
      <c r="P883" s="71"/>
    </row>
    <row r="884" spans="1:16" ht="11.25" customHeight="1" x14ac:dyDescent="0.25">
      <c r="A884" s="121"/>
      <c r="B884" s="122"/>
      <c r="C884" s="83"/>
      <c r="D884" s="123"/>
      <c r="E884" s="71"/>
      <c r="F884" s="71"/>
      <c r="G884" s="71"/>
      <c r="H884" s="71"/>
      <c r="I884" s="71"/>
      <c r="J884" s="71"/>
      <c r="K884" s="71"/>
      <c r="L884" s="71"/>
      <c r="M884" s="71"/>
      <c r="N884" s="71"/>
      <c r="O884" s="71"/>
      <c r="P884" s="71"/>
    </row>
    <row r="885" spans="1:16" ht="11.25" customHeight="1" x14ac:dyDescent="0.25">
      <c r="A885" s="121"/>
      <c r="B885" s="122"/>
      <c r="C885" s="83"/>
      <c r="D885" s="123"/>
      <c r="E885" s="71"/>
      <c r="F885" s="71"/>
      <c r="G885" s="71"/>
      <c r="H885" s="71"/>
      <c r="I885" s="71"/>
      <c r="J885" s="71"/>
      <c r="K885" s="71"/>
      <c r="L885" s="71"/>
      <c r="M885" s="71"/>
      <c r="N885" s="71"/>
      <c r="O885" s="71"/>
      <c r="P885" s="71"/>
    </row>
    <row r="886" spans="1:16" ht="11.25" customHeight="1" x14ac:dyDescent="0.25">
      <c r="A886" s="121"/>
      <c r="B886" s="122"/>
      <c r="C886" s="83"/>
      <c r="D886" s="123"/>
      <c r="E886" s="71"/>
      <c r="F886" s="71"/>
      <c r="G886" s="71"/>
      <c r="H886" s="71"/>
      <c r="I886" s="71"/>
      <c r="J886" s="71"/>
      <c r="K886" s="71"/>
      <c r="L886" s="71"/>
      <c r="M886" s="71"/>
      <c r="N886" s="71"/>
      <c r="O886" s="71"/>
      <c r="P886" s="71"/>
    </row>
    <row r="887" spans="1:16" ht="11.25" customHeight="1" x14ac:dyDescent="0.25">
      <c r="A887" s="121"/>
      <c r="B887" s="122"/>
      <c r="C887" s="83"/>
      <c r="D887" s="123"/>
      <c r="E887" s="71"/>
      <c r="F887" s="71"/>
      <c r="G887" s="71"/>
      <c r="H887" s="71"/>
      <c r="I887" s="71"/>
      <c r="J887" s="71"/>
      <c r="K887" s="71"/>
      <c r="L887" s="71"/>
      <c r="M887" s="71"/>
      <c r="N887" s="71"/>
      <c r="O887" s="71"/>
      <c r="P887" s="71"/>
    </row>
    <row r="888" spans="1:16" ht="11.25" customHeight="1" x14ac:dyDescent="0.25">
      <c r="A888" s="121"/>
      <c r="B888" s="122"/>
      <c r="C888" s="83"/>
      <c r="D888" s="123"/>
      <c r="E888" s="71"/>
      <c r="F888" s="71"/>
      <c r="G888" s="71"/>
      <c r="H888" s="71"/>
      <c r="I888" s="71"/>
      <c r="J888" s="71"/>
      <c r="K888" s="71"/>
      <c r="L888" s="71"/>
      <c r="M888" s="71"/>
      <c r="N888" s="71"/>
      <c r="O888" s="71"/>
      <c r="P888" s="71"/>
    </row>
    <row r="889" spans="1:16" ht="11.25" customHeight="1" x14ac:dyDescent="0.25">
      <c r="A889" s="121"/>
      <c r="B889" s="122"/>
      <c r="C889" s="83"/>
      <c r="D889" s="123"/>
      <c r="E889" s="71"/>
      <c r="F889" s="71"/>
      <c r="G889" s="71"/>
      <c r="H889" s="71"/>
      <c r="I889" s="71"/>
      <c r="J889" s="71"/>
      <c r="K889" s="71"/>
      <c r="L889" s="71"/>
      <c r="M889" s="71"/>
      <c r="N889" s="71"/>
      <c r="O889" s="71"/>
      <c r="P889" s="71"/>
    </row>
    <row r="890" spans="1:16" ht="11.25" customHeight="1" x14ac:dyDescent="0.25">
      <c r="A890" s="121"/>
      <c r="B890" s="122"/>
      <c r="C890" s="83"/>
      <c r="D890" s="123"/>
      <c r="E890" s="71"/>
      <c r="F890" s="71"/>
      <c r="G890" s="71"/>
      <c r="H890" s="71"/>
      <c r="I890" s="71"/>
      <c r="J890" s="71"/>
      <c r="K890" s="71"/>
      <c r="L890" s="71"/>
      <c r="M890" s="71"/>
      <c r="N890" s="71"/>
      <c r="O890" s="71"/>
      <c r="P890" s="71"/>
    </row>
    <row r="891" spans="1:16" ht="11.25" customHeight="1" x14ac:dyDescent="0.25">
      <c r="A891" s="121"/>
      <c r="B891" s="122"/>
      <c r="C891" s="83"/>
      <c r="D891" s="123"/>
      <c r="E891" s="71"/>
      <c r="F891" s="71"/>
      <c r="G891" s="71"/>
      <c r="H891" s="71"/>
      <c r="I891" s="71"/>
      <c r="J891" s="71"/>
      <c r="K891" s="71"/>
      <c r="L891" s="71"/>
      <c r="M891" s="71"/>
      <c r="N891" s="71"/>
      <c r="O891" s="71"/>
      <c r="P891" s="71"/>
    </row>
    <row r="892" spans="1:16" ht="11.25" customHeight="1" x14ac:dyDescent="0.25">
      <c r="A892" s="121"/>
      <c r="B892" s="122"/>
      <c r="C892" s="83"/>
      <c r="D892" s="123"/>
      <c r="E892" s="71"/>
      <c r="F892" s="71"/>
      <c r="G892" s="71"/>
      <c r="H892" s="71"/>
      <c r="I892" s="71"/>
      <c r="J892" s="71"/>
      <c r="K892" s="71"/>
      <c r="L892" s="71"/>
      <c r="M892" s="71"/>
      <c r="N892" s="71"/>
      <c r="O892" s="71"/>
      <c r="P892" s="71"/>
    </row>
    <row r="893" spans="1:16" ht="11.25" customHeight="1" x14ac:dyDescent="0.25">
      <c r="A893" s="121"/>
      <c r="B893" s="122"/>
      <c r="C893" s="83"/>
      <c r="D893" s="123"/>
      <c r="E893" s="71"/>
      <c r="F893" s="71"/>
      <c r="G893" s="71"/>
      <c r="H893" s="71"/>
      <c r="I893" s="71"/>
      <c r="J893" s="71"/>
      <c r="K893" s="71"/>
      <c r="L893" s="71"/>
      <c r="M893" s="71"/>
      <c r="N893" s="71"/>
      <c r="O893" s="71"/>
      <c r="P893" s="71"/>
    </row>
    <row r="894" spans="1:16" ht="11.25" customHeight="1" x14ac:dyDescent="0.25">
      <c r="A894" s="121"/>
      <c r="B894" s="122"/>
      <c r="C894" s="83"/>
      <c r="D894" s="123"/>
      <c r="E894" s="71"/>
      <c r="F894" s="71"/>
      <c r="G894" s="71"/>
      <c r="H894" s="71"/>
      <c r="I894" s="71"/>
      <c r="J894" s="71"/>
      <c r="K894" s="71"/>
      <c r="L894" s="71"/>
      <c r="M894" s="71"/>
      <c r="N894" s="71"/>
      <c r="O894" s="71"/>
      <c r="P894" s="71"/>
    </row>
    <row r="895" spans="1:16" ht="11.25" customHeight="1" x14ac:dyDescent="0.25">
      <c r="A895" s="121"/>
      <c r="B895" s="122"/>
      <c r="C895" s="83"/>
      <c r="D895" s="123"/>
      <c r="E895" s="71"/>
      <c r="F895" s="71"/>
      <c r="G895" s="71"/>
      <c r="H895" s="71"/>
      <c r="I895" s="71"/>
      <c r="J895" s="71"/>
      <c r="K895" s="71"/>
      <c r="L895" s="71"/>
      <c r="M895" s="71"/>
      <c r="N895" s="71"/>
      <c r="O895" s="71"/>
      <c r="P895" s="71"/>
    </row>
    <row r="896" spans="1:16" ht="11.25" customHeight="1" x14ac:dyDescent="0.25">
      <c r="A896" s="121"/>
      <c r="B896" s="122"/>
      <c r="C896" s="83"/>
      <c r="D896" s="123"/>
      <c r="E896" s="71"/>
      <c r="F896" s="71"/>
      <c r="G896" s="71"/>
      <c r="H896" s="71"/>
      <c r="I896" s="71"/>
      <c r="J896" s="71"/>
      <c r="K896" s="71"/>
      <c r="L896" s="71"/>
      <c r="M896" s="71"/>
      <c r="N896" s="71"/>
      <c r="O896" s="71"/>
      <c r="P896" s="71"/>
    </row>
    <row r="897" spans="1:16" ht="11.25" customHeight="1" x14ac:dyDescent="0.25">
      <c r="A897" s="121"/>
      <c r="B897" s="122"/>
      <c r="C897" s="83"/>
      <c r="D897" s="123"/>
      <c r="E897" s="71"/>
      <c r="F897" s="71"/>
      <c r="G897" s="71"/>
      <c r="H897" s="71"/>
      <c r="I897" s="71"/>
      <c r="J897" s="71"/>
      <c r="K897" s="71"/>
      <c r="L897" s="71"/>
      <c r="M897" s="71"/>
      <c r="N897" s="71"/>
      <c r="O897" s="71"/>
      <c r="P897" s="71"/>
    </row>
    <row r="898" spans="1:16" ht="11.25" customHeight="1" x14ac:dyDescent="0.25">
      <c r="A898" s="121"/>
      <c r="B898" s="122"/>
      <c r="C898" s="83"/>
      <c r="D898" s="123"/>
      <c r="E898" s="71"/>
      <c r="F898" s="71"/>
      <c r="G898" s="71"/>
      <c r="H898" s="71"/>
      <c r="I898" s="71"/>
      <c r="J898" s="71"/>
      <c r="K898" s="71"/>
      <c r="L898" s="71"/>
      <c r="M898" s="71"/>
      <c r="N898" s="71"/>
      <c r="O898" s="71"/>
      <c r="P898" s="71"/>
    </row>
    <row r="899" spans="1:16" ht="11.25" customHeight="1" x14ac:dyDescent="0.25">
      <c r="A899" s="121"/>
      <c r="B899" s="122"/>
      <c r="C899" s="83"/>
      <c r="D899" s="123"/>
      <c r="E899" s="71"/>
      <c r="F899" s="71"/>
      <c r="G899" s="71"/>
      <c r="H899" s="71"/>
      <c r="I899" s="71"/>
      <c r="J899" s="71"/>
      <c r="K899" s="71"/>
      <c r="L899" s="71"/>
      <c r="M899" s="71"/>
      <c r="N899" s="71"/>
      <c r="O899" s="71"/>
      <c r="P899" s="71"/>
    </row>
    <row r="900" spans="1:16" ht="11.25" customHeight="1" x14ac:dyDescent="0.25">
      <c r="A900" s="121"/>
      <c r="B900" s="122"/>
      <c r="C900" s="83"/>
      <c r="D900" s="123"/>
      <c r="E900" s="71"/>
      <c r="F900" s="71"/>
      <c r="G900" s="71"/>
      <c r="H900" s="71"/>
      <c r="I900" s="71"/>
      <c r="J900" s="71"/>
      <c r="K900" s="71"/>
      <c r="L900" s="71"/>
      <c r="M900" s="71"/>
      <c r="N900" s="71"/>
      <c r="O900" s="71"/>
      <c r="P900" s="71"/>
    </row>
    <row r="901" spans="1:16" ht="11.25" customHeight="1" x14ac:dyDescent="0.25">
      <c r="A901" s="121"/>
      <c r="B901" s="122"/>
      <c r="C901" s="83"/>
      <c r="D901" s="123"/>
      <c r="E901" s="71"/>
      <c r="F901" s="71"/>
      <c r="G901" s="71"/>
      <c r="H901" s="71"/>
      <c r="I901" s="71"/>
      <c r="J901" s="71"/>
      <c r="K901" s="71"/>
      <c r="L901" s="71"/>
      <c r="M901" s="71"/>
      <c r="N901" s="71"/>
      <c r="O901" s="71"/>
      <c r="P901" s="71"/>
    </row>
    <row r="902" spans="1:16" ht="11.25" customHeight="1" x14ac:dyDescent="0.25">
      <c r="A902" s="121"/>
      <c r="B902" s="122"/>
      <c r="C902" s="83"/>
      <c r="D902" s="123"/>
      <c r="E902" s="71"/>
      <c r="F902" s="71"/>
      <c r="G902" s="71"/>
      <c r="H902" s="71"/>
      <c r="I902" s="71"/>
      <c r="J902" s="71"/>
      <c r="K902" s="71"/>
      <c r="L902" s="71"/>
      <c r="M902" s="71"/>
      <c r="N902" s="71"/>
      <c r="O902" s="71"/>
      <c r="P902" s="71"/>
    </row>
    <row r="903" spans="1:16" ht="11.25" customHeight="1" x14ac:dyDescent="0.25">
      <c r="A903" s="121"/>
      <c r="B903" s="122"/>
      <c r="C903" s="83"/>
      <c r="D903" s="123"/>
      <c r="E903" s="71"/>
      <c r="F903" s="71"/>
      <c r="G903" s="71"/>
      <c r="H903" s="71"/>
      <c r="I903" s="71"/>
      <c r="J903" s="71"/>
      <c r="K903" s="71"/>
      <c r="L903" s="71"/>
      <c r="M903" s="71"/>
      <c r="N903" s="71"/>
      <c r="O903" s="71"/>
      <c r="P903" s="71"/>
    </row>
    <row r="904" spans="1:16" ht="11.25" customHeight="1" x14ac:dyDescent="0.25">
      <c r="A904" s="121"/>
      <c r="B904" s="122"/>
      <c r="C904" s="83"/>
      <c r="D904" s="123"/>
      <c r="E904" s="71"/>
      <c r="F904" s="71"/>
      <c r="G904" s="71"/>
      <c r="H904" s="71"/>
      <c r="I904" s="71"/>
      <c r="J904" s="71"/>
      <c r="K904" s="71"/>
      <c r="L904" s="71"/>
      <c r="M904" s="71"/>
      <c r="N904" s="71"/>
      <c r="O904" s="71"/>
      <c r="P904" s="71"/>
    </row>
    <row r="905" spans="1:16" ht="11.25" customHeight="1" x14ac:dyDescent="0.25">
      <c r="A905" s="121"/>
      <c r="B905" s="122"/>
      <c r="C905" s="83"/>
      <c r="D905" s="123"/>
      <c r="E905" s="71"/>
      <c r="F905" s="71"/>
      <c r="G905" s="71"/>
      <c r="H905" s="71"/>
      <c r="I905" s="71"/>
      <c r="J905" s="71"/>
      <c r="K905" s="71"/>
      <c r="L905" s="71"/>
      <c r="M905" s="71"/>
      <c r="N905" s="71"/>
      <c r="O905" s="71"/>
      <c r="P905" s="71"/>
    </row>
    <row r="906" spans="1:16" ht="11.25" customHeight="1" x14ac:dyDescent="0.25">
      <c r="A906" s="121"/>
      <c r="B906" s="122"/>
      <c r="C906" s="83"/>
      <c r="D906" s="123"/>
      <c r="E906" s="71"/>
      <c r="F906" s="71"/>
      <c r="G906" s="71"/>
      <c r="H906" s="71"/>
      <c r="I906" s="71"/>
      <c r="J906" s="71"/>
      <c r="K906" s="71"/>
      <c r="L906" s="71"/>
      <c r="M906" s="71"/>
      <c r="N906" s="71"/>
      <c r="O906" s="71"/>
      <c r="P906" s="71"/>
    </row>
    <row r="907" spans="1:16" ht="11.25" customHeight="1" x14ac:dyDescent="0.25">
      <c r="A907" s="121"/>
      <c r="B907" s="122"/>
      <c r="C907" s="83"/>
      <c r="D907" s="123"/>
      <c r="E907" s="71"/>
      <c r="F907" s="71"/>
      <c r="G907" s="71"/>
      <c r="H907" s="71"/>
      <c r="I907" s="71"/>
      <c r="J907" s="71"/>
      <c r="K907" s="71"/>
      <c r="L907" s="71"/>
      <c r="M907" s="71"/>
      <c r="N907" s="71"/>
      <c r="O907" s="71"/>
      <c r="P907" s="71"/>
    </row>
    <row r="908" spans="1:16" ht="11.25" customHeight="1" x14ac:dyDescent="0.25">
      <c r="A908" s="121"/>
      <c r="B908" s="122"/>
      <c r="C908" s="83"/>
      <c r="D908" s="123"/>
      <c r="E908" s="71"/>
      <c r="F908" s="71"/>
      <c r="G908" s="71"/>
      <c r="H908" s="71"/>
      <c r="I908" s="71"/>
      <c r="J908" s="71"/>
      <c r="K908" s="71"/>
      <c r="L908" s="71"/>
      <c r="M908" s="71"/>
      <c r="N908" s="71"/>
      <c r="O908" s="71"/>
      <c r="P908" s="71"/>
    </row>
    <row r="909" spans="1:16" ht="11.25" customHeight="1" x14ac:dyDescent="0.25">
      <c r="A909" s="121"/>
      <c r="B909" s="122"/>
      <c r="C909" s="83"/>
      <c r="D909" s="123"/>
      <c r="E909" s="71"/>
      <c r="F909" s="71"/>
      <c r="G909" s="71"/>
      <c r="H909" s="71"/>
      <c r="I909" s="71"/>
      <c r="J909" s="71"/>
      <c r="K909" s="71"/>
      <c r="L909" s="71"/>
      <c r="M909" s="71"/>
      <c r="N909" s="71"/>
      <c r="O909" s="71"/>
      <c r="P909" s="71"/>
    </row>
    <row r="910" spans="1:16" ht="11.25" customHeight="1" x14ac:dyDescent="0.25">
      <c r="A910" s="121"/>
      <c r="B910" s="122"/>
      <c r="C910" s="83"/>
      <c r="D910" s="123"/>
      <c r="E910" s="71"/>
      <c r="F910" s="71"/>
      <c r="G910" s="71"/>
      <c r="H910" s="71"/>
      <c r="I910" s="71"/>
      <c r="J910" s="71"/>
      <c r="K910" s="71"/>
      <c r="L910" s="71"/>
      <c r="M910" s="71"/>
      <c r="N910" s="71"/>
      <c r="O910" s="71"/>
      <c r="P910" s="71"/>
    </row>
    <row r="911" spans="1:16" ht="11.25" customHeight="1" x14ac:dyDescent="0.25">
      <c r="A911" s="121"/>
      <c r="B911" s="122"/>
      <c r="C911" s="83"/>
      <c r="D911" s="123"/>
      <c r="E911" s="71"/>
      <c r="F911" s="71"/>
      <c r="G911" s="71"/>
      <c r="H911" s="71"/>
      <c r="I911" s="71"/>
      <c r="J911" s="71"/>
      <c r="K911" s="71"/>
      <c r="L911" s="71"/>
      <c r="M911" s="71"/>
      <c r="N911" s="71"/>
      <c r="O911" s="71"/>
      <c r="P911" s="71"/>
    </row>
    <row r="912" spans="1:16" ht="11.25" customHeight="1" x14ac:dyDescent="0.25">
      <c r="A912" s="121"/>
      <c r="B912" s="122"/>
      <c r="C912" s="83"/>
      <c r="D912" s="123"/>
      <c r="E912" s="71"/>
      <c r="F912" s="71"/>
      <c r="G912" s="71"/>
      <c r="H912" s="71"/>
      <c r="I912" s="71"/>
      <c r="J912" s="71"/>
      <c r="K912" s="71"/>
      <c r="L912" s="71"/>
      <c r="M912" s="71"/>
      <c r="N912" s="71"/>
      <c r="O912" s="71"/>
      <c r="P912" s="71"/>
    </row>
    <row r="913" spans="1:16" ht="11.25" customHeight="1" x14ac:dyDescent="0.25">
      <c r="A913" s="121"/>
      <c r="B913" s="122"/>
      <c r="C913" s="83"/>
      <c r="D913" s="123"/>
      <c r="E913" s="71"/>
      <c r="F913" s="71"/>
      <c r="G913" s="71"/>
      <c r="H913" s="71"/>
      <c r="I913" s="71"/>
      <c r="J913" s="71"/>
      <c r="K913" s="71"/>
      <c r="L913" s="71"/>
      <c r="M913" s="71"/>
      <c r="N913" s="71"/>
      <c r="O913" s="71"/>
      <c r="P913" s="71"/>
    </row>
    <row r="914" spans="1:16" ht="11.25" customHeight="1" x14ac:dyDescent="0.25">
      <c r="A914" s="121"/>
      <c r="B914" s="122"/>
      <c r="C914" s="83"/>
      <c r="D914" s="123"/>
      <c r="E914" s="71"/>
      <c r="F914" s="71"/>
      <c r="G914" s="71"/>
      <c r="H914" s="71"/>
      <c r="I914" s="71"/>
      <c r="J914" s="71"/>
      <c r="K914" s="71"/>
      <c r="L914" s="71"/>
      <c r="M914" s="71"/>
      <c r="N914" s="71"/>
      <c r="O914" s="71"/>
      <c r="P914" s="71"/>
    </row>
    <row r="915" spans="1:16" ht="11.25" customHeight="1" x14ac:dyDescent="0.25">
      <c r="A915" s="121"/>
      <c r="B915" s="122"/>
      <c r="C915" s="83"/>
      <c r="D915" s="123"/>
      <c r="E915" s="71"/>
      <c r="F915" s="71"/>
      <c r="G915" s="71"/>
      <c r="H915" s="71"/>
      <c r="I915" s="71"/>
      <c r="J915" s="71"/>
      <c r="K915" s="71"/>
      <c r="L915" s="71"/>
      <c r="M915" s="71"/>
      <c r="N915" s="71"/>
      <c r="O915" s="71"/>
      <c r="P915" s="71"/>
    </row>
    <row r="916" spans="1:16" ht="11.25" customHeight="1" x14ac:dyDescent="0.25">
      <c r="A916" s="121"/>
      <c r="B916" s="122"/>
      <c r="C916" s="83"/>
      <c r="D916" s="123"/>
      <c r="E916" s="71"/>
      <c r="F916" s="71"/>
      <c r="G916" s="71"/>
      <c r="H916" s="71"/>
      <c r="I916" s="71"/>
      <c r="J916" s="71"/>
      <c r="K916" s="71"/>
      <c r="L916" s="71"/>
      <c r="M916" s="71"/>
      <c r="N916" s="71"/>
      <c r="O916" s="71"/>
      <c r="P916" s="71"/>
    </row>
    <row r="917" spans="1:16" ht="11.25" customHeight="1" x14ac:dyDescent="0.25">
      <c r="A917" s="121"/>
      <c r="B917" s="122"/>
      <c r="C917" s="83"/>
      <c r="D917" s="123"/>
      <c r="E917" s="71"/>
      <c r="F917" s="71"/>
      <c r="G917" s="71"/>
      <c r="H917" s="71"/>
      <c r="I917" s="71"/>
      <c r="J917" s="71"/>
      <c r="K917" s="71"/>
      <c r="L917" s="71"/>
      <c r="M917" s="71"/>
      <c r="N917" s="71"/>
      <c r="O917" s="71"/>
      <c r="P917" s="71"/>
    </row>
    <row r="918" spans="1:16" ht="11.25" customHeight="1" x14ac:dyDescent="0.25">
      <c r="A918" s="121"/>
      <c r="B918" s="122"/>
      <c r="C918" s="83"/>
      <c r="D918" s="123"/>
      <c r="E918" s="71"/>
      <c r="F918" s="71"/>
      <c r="G918" s="71"/>
      <c r="H918" s="71"/>
      <c r="I918" s="71"/>
      <c r="J918" s="71"/>
      <c r="K918" s="71"/>
      <c r="L918" s="71"/>
      <c r="M918" s="71"/>
      <c r="N918" s="71"/>
      <c r="O918" s="71"/>
      <c r="P918" s="71"/>
    </row>
    <row r="919" spans="1:16" ht="11.25" customHeight="1" x14ac:dyDescent="0.25">
      <c r="A919" s="121"/>
      <c r="B919" s="122"/>
      <c r="C919" s="83"/>
      <c r="D919" s="123"/>
      <c r="E919" s="71"/>
      <c r="F919" s="71"/>
      <c r="G919" s="71"/>
      <c r="H919" s="71"/>
      <c r="I919" s="71"/>
      <c r="J919" s="71"/>
      <c r="K919" s="71"/>
      <c r="L919" s="71"/>
      <c r="M919" s="71"/>
      <c r="N919" s="71"/>
      <c r="O919" s="71"/>
      <c r="P919" s="71"/>
    </row>
    <row r="920" spans="1:16" ht="11.25" customHeight="1" x14ac:dyDescent="0.25">
      <c r="A920" s="121"/>
      <c r="B920" s="122"/>
      <c r="C920" s="83"/>
      <c r="D920" s="123"/>
      <c r="E920" s="71"/>
      <c r="F920" s="71"/>
      <c r="G920" s="71"/>
      <c r="H920" s="71"/>
      <c r="I920" s="71"/>
      <c r="J920" s="71"/>
      <c r="K920" s="71"/>
      <c r="L920" s="71"/>
      <c r="M920" s="71"/>
      <c r="N920" s="71"/>
      <c r="O920" s="71"/>
      <c r="P920" s="71"/>
    </row>
    <row r="921" spans="1:16" ht="11.25" customHeight="1" x14ac:dyDescent="0.25">
      <c r="A921" s="121"/>
      <c r="B921" s="122"/>
      <c r="C921" s="83"/>
      <c r="D921" s="123"/>
      <c r="E921" s="71"/>
      <c r="F921" s="71"/>
      <c r="G921" s="71"/>
      <c r="H921" s="71"/>
      <c r="I921" s="71"/>
      <c r="J921" s="71"/>
      <c r="K921" s="71"/>
      <c r="L921" s="71"/>
      <c r="M921" s="71"/>
      <c r="N921" s="71"/>
      <c r="O921" s="71"/>
      <c r="P921" s="71"/>
    </row>
    <row r="922" spans="1:16" ht="11.25" customHeight="1" x14ac:dyDescent="0.25">
      <c r="A922" s="121"/>
      <c r="B922" s="122"/>
      <c r="C922" s="83"/>
      <c r="D922" s="123"/>
      <c r="E922" s="71"/>
      <c r="F922" s="71"/>
      <c r="G922" s="71"/>
      <c r="H922" s="71"/>
      <c r="I922" s="71"/>
      <c r="J922" s="71"/>
      <c r="K922" s="71"/>
      <c r="L922" s="71"/>
      <c r="M922" s="71"/>
      <c r="N922" s="71"/>
      <c r="O922" s="71"/>
      <c r="P922" s="71"/>
    </row>
    <row r="923" spans="1:16" ht="11.25" customHeight="1" x14ac:dyDescent="0.25">
      <c r="A923" s="121"/>
      <c r="B923" s="122"/>
      <c r="C923" s="83"/>
      <c r="D923" s="123"/>
      <c r="E923" s="71"/>
      <c r="F923" s="71"/>
      <c r="G923" s="71"/>
      <c r="H923" s="71"/>
      <c r="I923" s="71"/>
      <c r="J923" s="71"/>
      <c r="K923" s="71"/>
      <c r="L923" s="71"/>
      <c r="M923" s="71"/>
      <c r="N923" s="71"/>
      <c r="O923" s="71"/>
      <c r="P923" s="71"/>
    </row>
    <row r="924" spans="1:16" ht="11.25" customHeight="1" x14ac:dyDescent="0.25">
      <c r="A924" s="121"/>
      <c r="B924" s="122"/>
      <c r="C924" s="83"/>
      <c r="D924" s="123"/>
      <c r="E924" s="71"/>
      <c r="F924" s="71"/>
      <c r="G924" s="71"/>
      <c r="H924" s="71"/>
      <c r="I924" s="71"/>
      <c r="J924" s="71"/>
      <c r="K924" s="71"/>
      <c r="L924" s="71"/>
      <c r="M924" s="71"/>
      <c r="N924" s="71"/>
      <c r="O924" s="71"/>
      <c r="P924" s="71"/>
    </row>
    <row r="925" spans="1:16" ht="11.25" customHeight="1" x14ac:dyDescent="0.25">
      <c r="A925" s="121"/>
      <c r="B925" s="122"/>
      <c r="C925" s="83"/>
      <c r="D925" s="123"/>
      <c r="E925" s="71"/>
      <c r="F925" s="71"/>
      <c r="G925" s="71"/>
      <c r="H925" s="71"/>
      <c r="I925" s="71"/>
      <c r="J925" s="71"/>
      <c r="K925" s="71"/>
      <c r="L925" s="71"/>
      <c r="M925" s="71"/>
      <c r="N925" s="71"/>
      <c r="O925" s="71"/>
      <c r="P925" s="71"/>
    </row>
    <row r="926" spans="1:16" ht="11.25" customHeight="1" x14ac:dyDescent="0.25">
      <c r="A926" s="121"/>
      <c r="B926" s="122"/>
      <c r="C926" s="83"/>
      <c r="D926" s="123"/>
      <c r="E926" s="71"/>
      <c r="F926" s="71"/>
      <c r="G926" s="71"/>
      <c r="H926" s="71"/>
      <c r="I926" s="71"/>
      <c r="J926" s="71"/>
      <c r="K926" s="71"/>
      <c r="L926" s="71"/>
      <c r="M926" s="71"/>
      <c r="N926" s="71"/>
      <c r="O926" s="71"/>
      <c r="P926" s="71"/>
    </row>
    <row r="927" spans="1:16" ht="11.25" customHeight="1" x14ac:dyDescent="0.25">
      <c r="A927" s="121"/>
      <c r="B927" s="122"/>
      <c r="C927" s="83"/>
      <c r="D927" s="123"/>
      <c r="E927" s="71"/>
      <c r="F927" s="71"/>
      <c r="G927" s="71"/>
      <c r="H927" s="71"/>
      <c r="I927" s="71"/>
      <c r="J927" s="71"/>
      <c r="K927" s="71"/>
      <c r="L927" s="71"/>
      <c r="M927" s="71"/>
      <c r="N927" s="71"/>
      <c r="O927" s="71"/>
      <c r="P927" s="71"/>
    </row>
    <row r="928" spans="1:16" ht="11.25" customHeight="1" x14ac:dyDescent="0.25">
      <c r="A928" s="121"/>
      <c r="B928" s="122"/>
      <c r="C928" s="83"/>
      <c r="D928" s="123"/>
      <c r="E928" s="71"/>
      <c r="F928" s="71"/>
      <c r="G928" s="71"/>
      <c r="H928" s="71"/>
      <c r="I928" s="71"/>
      <c r="J928" s="71"/>
      <c r="K928" s="71"/>
      <c r="L928" s="71"/>
      <c r="M928" s="71"/>
      <c r="N928" s="71"/>
      <c r="O928" s="71"/>
      <c r="P928" s="71"/>
    </row>
    <row r="929" spans="1:16" ht="11.25" customHeight="1" x14ac:dyDescent="0.25">
      <c r="A929" s="121"/>
      <c r="B929" s="122"/>
      <c r="C929" s="83"/>
      <c r="D929" s="123"/>
      <c r="E929" s="71"/>
      <c r="F929" s="71"/>
      <c r="G929" s="71"/>
      <c r="H929" s="71"/>
      <c r="I929" s="71"/>
      <c r="J929" s="71"/>
      <c r="K929" s="71"/>
      <c r="L929" s="71"/>
      <c r="M929" s="71"/>
      <c r="N929" s="71"/>
      <c r="O929" s="71"/>
      <c r="P929" s="71"/>
    </row>
    <row r="930" spans="1:16" ht="11.25" customHeight="1" x14ac:dyDescent="0.25">
      <c r="A930" s="121"/>
      <c r="B930" s="122"/>
      <c r="C930" s="83"/>
      <c r="D930" s="123"/>
      <c r="E930" s="71"/>
      <c r="F930" s="71"/>
      <c r="G930" s="71"/>
      <c r="H930" s="71"/>
      <c r="I930" s="71"/>
      <c r="J930" s="71"/>
      <c r="K930" s="71"/>
      <c r="L930" s="71"/>
      <c r="M930" s="71"/>
      <c r="N930" s="71"/>
      <c r="O930" s="71"/>
      <c r="P930" s="71"/>
    </row>
    <row r="931" spans="1:16" ht="11.25" customHeight="1" x14ac:dyDescent="0.25">
      <c r="A931" s="121"/>
      <c r="B931" s="122"/>
      <c r="C931" s="83"/>
      <c r="D931" s="123"/>
      <c r="E931" s="71"/>
      <c r="F931" s="71"/>
      <c r="G931" s="71"/>
      <c r="H931" s="71"/>
      <c r="I931" s="71"/>
      <c r="J931" s="71"/>
      <c r="K931" s="71"/>
      <c r="L931" s="71"/>
      <c r="M931" s="71"/>
      <c r="N931" s="71"/>
      <c r="O931" s="71"/>
      <c r="P931" s="71"/>
    </row>
    <row r="932" spans="1:16" ht="11.25" customHeight="1" x14ac:dyDescent="0.25">
      <c r="A932" s="121"/>
      <c r="B932" s="122"/>
      <c r="C932" s="83"/>
      <c r="D932" s="123"/>
      <c r="E932" s="71"/>
      <c r="F932" s="71"/>
      <c r="G932" s="71"/>
      <c r="H932" s="71"/>
      <c r="I932" s="71"/>
      <c r="J932" s="71"/>
      <c r="K932" s="71"/>
      <c r="L932" s="71"/>
      <c r="M932" s="71"/>
      <c r="N932" s="71"/>
      <c r="O932" s="71"/>
      <c r="P932" s="71"/>
    </row>
    <row r="933" spans="1:16" ht="11.25" customHeight="1" x14ac:dyDescent="0.25">
      <c r="A933" s="121"/>
      <c r="B933" s="122"/>
      <c r="C933" s="83"/>
      <c r="D933" s="123"/>
      <c r="E933" s="71"/>
      <c r="F933" s="71"/>
      <c r="G933" s="71"/>
      <c r="H933" s="71"/>
      <c r="I933" s="71"/>
      <c r="J933" s="71"/>
      <c r="K933" s="71"/>
      <c r="L933" s="71"/>
      <c r="M933" s="71"/>
      <c r="N933" s="71"/>
      <c r="O933" s="71"/>
      <c r="P933" s="71"/>
    </row>
    <row r="934" spans="1:16" ht="11.25" customHeight="1" x14ac:dyDescent="0.25">
      <c r="A934" s="121"/>
      <c r="B934" s="122"/>
      <c r="C934" s="83"/>
      <c r="D934" s="123"/>
      <c r="E934" s="71"/>
      <c r="F934" s="71"/>
      <c r="G934" s="71"/>
      <c r="H934" s="71"/>
      <c r="I934" s="71"/>
      <c r="J934" s="71"/>
      <c r="K934" s="71"/>
      <c r="L934" s="71"/>
      <c r="M934" s="71"/>
      <c r="N934" s="71"/>
      <c r="O934" s="71"/>
      <c r="P934" s="71"/>
    </row>
    <row r="935" spans="1:16" ht="11.25" customHeight="1" x14ac:dyDescent="0.25">
      <c r="A935" s="121"/>
      <c r="B935" s="122"/>
      <c r="C935" s="83"/>
      <c r="D935" s="123"/>
      <c r="E935" s="71"/>
      <c r="F935" s="71"/>
      <c r="G935" s="71"/>
      <c r="H935" s="71"/>
      <c r="I935" s="71"/>
      <c r="J935" s="71"/>
      <c r="K935" s="71"/>
      <c r="L935" s="71"/>
      <c r="M935" s="71"/>
      <c r="N935" s="71"/>
      <c r="O935" s="71"/>
      <c r="P935" s="71"/>
    </row>
    <row r="936" spans="1:16" ht="11.25" customHeight="1" x14ac:dyDescent="0.25">
      <c r="A936" s="121"/>
      <c r="B936" s="122"/>
      <c r="C936" s="83"/>
      <c r="D936" s="123"/>
      <c r="E936" s="71"/>
      <c r="F936" s="71"/>
      <c r="G936" s="71"/>
      <c r="H936" s="71"/>
      <c r="I936" s="71"/>
      <c r="J936" s="71"/>
      <c r="K936" s="71"/>
      <c r="L936" s="71"/>
      <c r="M936" s="71"/>
      <c r="N936" s="71"/>
      <c r="O936" s="71"/>
      <c r="P936" s="71"/>
    </row>
    <row r="937" spans="1:16" ht="11.25" customHeight="1" x14ac:dyDescent="0.25">
      <c r="A937" s="121"/>
      <c r="B937" s="122"/>
      <c r="C937" s="83"/>
      <c r="D937" s="123"/>
      <c r="E937" s="71"/>
      <c r="F937" s="71"/>
      <c r="G937" s="71"/>
      <c r="H937" s="71"/>
      <c r="I937" s="71"/>
      <c r="J937" s="71"/>
      <c r="K937" s="71"/>
      <c r="L937" s="71"/>
      <c r="M937" s="71"/>
      <c r="N937" s="71"/>
      <c r="O937" s="71"/>
      <c r="P937" s="71"/>
    </row>
    <row r="938" spans="1:16" ht="11.25" customHeight="1" x14ac:dyDescent="0.25">
      <c r="A938" s="121"/>
      <c r="B938" s="122"/>
      <c r="C938" s="83"/>
      <c r="D938" s="123"/>
      <c r="E938" s="71"/>
      <c r="F938" s="71"/>
      <c r="G938" s="71"/>
      <c r="H938" s="71"/>
      <c r="I938" s="71"/>
      <c r="J938" s="71"/>
      <c r="K938" s="71"/>
      <c r="L938" s="71"/>
      <c r="M938" s="71"/>
      <c r="N938" s="71"/>
      <c r="O938" s="71"/>
      <c r="P938" s="71"/>
    </row>
    <row r="939" spans="1:16" ht="11.25" customHeight="1" x14ac:dyDescent="0.25">
      <c r="A939" s="121"/>
      <c r="B939" s="122"/>
      <c r="C939" s="83"/>
      <c r="D939" s="123"/>
      <c r="E939" s="71"/>
      <c r="F939" s="71"/>
      <c r="G939" s="71"/>
      <c r="H939" s="71"/>
      <c r="I939" s="71"/>
      <c r="J939" s="71"/>
      <c r="K939" s="71"/>
      <c r="L939" s="71"/>
      <c r="M939" s="71"/>
      <c r="N939" s="71"/>
      <c r="O939" s="71"/>
      <c r="P939" s="71"/>
    </row>
    <row r="940" spans="1:16" ht="11.25" customHeight="1" x14ac:dyDescent="0.25">
      <c r="A940" s="121"/>
      <c r="B940" s="122"/>
      <c r="C940" s="83"/>
      <c r="D940" s="123"/>
      <c r="E940" s="71"/>
      <c r="F940" s="71"/>
      <c r="G940" s="71"/>
      <c r="H940" s="71"/>
      <c r="I940" s="71"/>
      <c r="J940" s="71"/>
      <c r="K940" s="71"/>
      <c r="L940" s="71"/>
      <c r="M940" s="71"/>
      <c r="N940" s="71"/>
      <c r="O940" s="71"/>
      <c r="P940" s="71"/>
    </row>
    <row r="941" spans="1:16" ht="11.25" customHeight="1" x14ac:dyDescent="0.25">
      <c r="A941" s="121"/>
      <c r="B941" s="122"/>
      <c r="C941" s="83"/>
      <c r="D941" s="123"/>
      <c r="E941" s="71"/>
      <c r="F941" s="71"/>
      <c r="G941" s="71"/>
      <c r="H941" s="71"/>
      <c r="I941" s="71"/>
      <c r="J941" s="71"/>
      <c r="K941" s="71"/>
      <c r="L941" s="71"/>
      <c r="M941" s="71"/>
      <c r="N941" s="71"/>
      <c r="O941" s="71"/>
      <c r="P941" s="71"/>
    </row>
    <row r="942" spans="1:16" ht="11.25" customHeight="1" x14ac:dyDescent="0.25">
      <c r="A942" s="121"/>
      <c r="B942" s="122"/>
      <c r="C942" s="83"/>
      <c r="D942" s="123"/>
      <c r="E942" s="71"/>
      <c r="F942" s="71"/>
      <c r="G942" s="71"/>
      <c r="H942" s="71"/>
      <c r="I942" s="71"/>
      <c r="J942" s="71"/>
      <c r="K942" s="71"/>
      <c r="L942" s="71"/>
      <c r="M942" s="71"/>
      <c r="N942" s="71"/>
      <c r="O942" s="71"/>
      <c r="P942" s="71"/>
    </row>
    <row r="943" spans="1:16" ht="11.25" customHeight="1" x14ac:dyDescent="0.25">
      <c r="A943" s="121"/>
      <c r="B943" s="122"/>
      <c r="C943" s="83"/>
      <c r="D943" s="123"/>
      <c r="E943" s="71"/>
      <c r="F943" s="71"/>
      <c r="G943" s="71"/>
      <c r="H943" s="71"/>
      <c r="I943" s="71"/>
      <c r="J943" s="71"/>
      <c r="K943" s="71"/>
      <c r="L943" s="71"/>
      <c r="M943" s="71"/>
      <c r="N943" s="71"/>
      <c r="O943" s="71"/>
      <c r="P943" s="71"/>
    </row>
    <row r="944" spans="1:16" ht="11.25" customHeight="1" x14ac:dyDescent="0.25">
      <c r="A944" s="121"/>
      <c r="B944" s="122"/>
      <c r="C944" s="83"/>
      <c r="D944" s="123"/>
      <c r="E944" s="71"/>
      <c r="F944" s="71"/>
      <c r="G944" s="71"/>
      <c r="H944" s="71"/>
      <c r="I944" s="71"/>
      <c r="J944" s="71"/>
      <c r="K944" s="71"/>
      <c r="L944" s="71"/>
      <c r="M944" s="71"/>
      <c r="N944" s="71"/>
      <c r="O944" s="71"/>
      <c r="P944" s="71"/>
    </row>
    <row r="945" spans="1:16" ht="11.25" customHeight="1" x14ac:dyDescent="0.25">
      <c r="A945" s="121"/>
      <c r="B945" s="122"/>
      <c r="C945" s="83"/>
      <c r="D945" s="123"/>
      <c r="E945" s="71"/>
      <c r="F945" s="71"/>
      <c r="G945" s="71"/>
      <c r="H945" s="71"/>
      <c r="I945" s="71"/>
      <c r="J945" s="71"/>
      <c r="K945" s="71"/>
      <c r="L945" s="71"/>
      <c r="M945" s="71"/>
      <c r="N945" s="71"/>
      <c r="O945" s="71"/>
      <c r="P945" s="71"/>
    </row>
    <row r="946" spans="1:16" ht="11.25" customHeight="1" x14ac:dyDescent="0.25">
      <c r="A946" s="121"/>
      <c r="B946" s="122"/>
      <c r="C946" s="83"/>
      <c r="D946" s="123"/>
      <c r="E946" s="71"/>
      <c r="F946" s="71"/>
      <c r="G946" s="71"/>
      <c r="H946" s="71"/>
      <c r="I946" s="71"/>
      <c r="J946" s="71"/>
      <c r="K946" s="71"/>
      <c r="L946" s="71"/>
      <c r="M946" s="71"/>
      <c r="N946" s="71"/>
      <c r="O946" s="71"/>
      <c r="P946" s="71"/>
    </row>
    <row r="947" spans="1:16" ht="11.25" customHeight="1" x14ac:dyDescent="0.25">
      <c r="A947" s="121"/>
      <c r="B947" s="122"/>
      <c r="C947" s="83"/>
      <c r="D947" s="123"/>
      <c r="E947" s="71"/>
      <c r="F947" s="71"/>
      <c r="G947" s="71"/>
      <c r="H947" s="71"/>
      <c r="I947" s="71"/>
      <c r="J947" s="71"/>
      <c r="K947" s="71"/>
      <c r="L947" s="71"/>
      <c r="M947" s="71"/>
      <c r="N947" s="71"/>
      <c r="O947" s="71"/>
      <c r="P947" s="71"/>
    </row>
    <row r="948" spans="1:16" ht="11.25" customHeight="1" x14ac:dyDescent="0.25">
      <c r="A948" s="121"/>
      <c r="B948" s="122"/>
      <c r="C948" s="83"/>
      <c r="D948" s="123"/>
      <c r="E948" s="71"/>
      <c r="F948" s="71"/>
      <c r="G948" s="71"/>
      <c r="H948" s="71"/>
      <c r="I948" s="71"/>
      <c r="J948" s="71"/>
      <c r="K948" s="71"/>
      <c r="L948" s="71"/>
      <c r="M948" s="71"/>
      <c r="N948" s="71"/>
      <c r="O948" s="71"/>
      <c r="P948" s="71"/>
    </row>
    <row r="949" spans="1:16" ht="11.25" customHeight="1" x14ac:dyDescent="0.25">
      <c r="A949" s="121"/>
      <c r="B949" s="122"/>
      <c r="C949" s="83"/>
      <c r="D949" s="123"/>
      <c r="E949" s="71"/>
      <c r="F949" s="71"/>
      <c r="G949" s="71"/>
      <c r="H949" s="71"/>
      <c r="I949" s="71"/>
      <c r="J949" s="71"/>
      <c r="K949" s="71"/>
      <c r="L949" s="71"/>
      <c r="M949" s="71"/>
      <c r="N949" s="71"/>
      <c r="O949" s="71"/>
      <c r="P949" s="71"/>
    </row>
    <row r="950" spans="1:16" ht="11.25" customHeight="1" x14ac:dyDescent="0.25">
      <c r="A950" s="121"/>
      <c r="B950" s="122"/>
      <c r="C950" s="83"/>
      <c r="D950" s="123"/>
      <c r="E950" s="71"/>
      <c r="F950" s="71"/>
      <c r="G950" s="71"/>
      <c r="H950" s="71"/>
      <c r="I950" s="71"/>
      <c r="J950" s="71"/>
      <c r="K950" s="71"/>
      <c r="L950" s="71"/>
      <c r="M950" s="71"/>
      <c r="N950" s="71"/>
      <c r="O950" s="71"/>
      <c r="P950" s="71"/>
    </row>
    <row r="951" spans="1:16" ht="11.25" customHeight="1" x14ac:dyDescent="0.25">
      <c r="A951" s="121"/>
      <c r="B951" s="122"/>
      <c r="C951" s="83"/>
      <c r="D951" s="123"/>
      <c r="E951" s="71"/>
      <c r="F951" s="71"/>
      <c r="G951" s="71"/>
      <c r="H951" s="71"/>
      <c r="I951" s="71"/>
      <c r="J951" s="71"/>
      <c r="K951" s="71"/>
      <c r="L951" s="71"/>
      <c r="M951" s="71"/>
      <c r="N951" s="71"/>
      <c r="O951" s="71"/>
      <c r="P951" s="71"/>
    </row>
    <row r="952" spans="1:16" ht="11.25" customHeight="1" x14ac:dyDescent="0.25">
      <c r="A952" s="121"/>
      <c r="B952" s="122"/>
      <c r="C952" s="83"/>
      <c r="D952" s="123"/>
      <c r="E952" s="71"/>
      <c r="F952" s="71"/>
      <c r="G952" s="71"/>
      <c r="H952" s="71"/>
      <c r="I952" s="71"/>
      <c r="J952" s="71"/>
      <c r="K952" s="71"/>
      <c r="L952" s="71"/>
      <c r="M952" s="71"/>
      <c r="N952" s="71"/>
      <c r="O952" s="71"/>
      <c r="P952" s="71"/>
    </row>
    <row r="953" spans="1:16" ht="11.25" customHeight="1" x14ac:dyDescent="0.25">
      <c r="A953" s="121"/>
      <c r="B953" s="122"/>
      <c r="C953" s="83"/>
      <c r="D953" s="123"/>
      <c r="E953" s="71"/>
      <c r="F953" s="71"/>
      <c r="G953" s="71"/>
      <c r="H953" s="71"/>
      <c r="I953" s="71"/>
      <c r="J953" s="71"/>
      <c r="K953" s="71"/>
      <c r="L953" s="71"/>
      <c r="M953" s="71"/>
      <c r="N953" s="71"/>
      <c r="O953" s="71"/>
      <c r="P953" s="71"/>
    </row>
    <row r="954" spans="1:16" ht="11.25" customHeight="1" x14ac:dyDescent="0.25">
      <c r="A954" s="121"/>
      <c r="B954" s="122"/>
      <c r="C954" s="83"/>
      <c r="D954" s="123"/>
      <c r="E954" s="71"/>
      <c r="F954" s="71"/>
      <c r="G954" s="71"/>
      <c r="H954" s="71"/>
      <c r="I954" s="71"/>
      <c r="J954" s="71"/>
      <c r="K954" s="71"/>
      <c r="L954" s="71"/>
      <c r="M954" s="71"/>
      <c r="N954" s="71"/>
      <c r="O954" s="71"/>
      <c r="P954" s="71"/>
    </row>
    <row r="955" spans="1:16" ht="11.25" customHeight="1" x14ac:dyDescent="0.25">
      <c r="A955" s="121"/>
      <c r="B955" s="122"/>
      <c r="C955" s="83"/>
      <c r="D955" s="123"/>
      <c r="E955" s="71"/>
      <c r="F955" s="71"/>
      <c r="G955" s="71"/>
      <c r="H955" s="71"/>
      <c r="I955" s="71"/>
      <c r="J955" s="71"/>
      <c r="K955" s="71"/>
      <c r="L955" s="71"/>
      <c r="M955" s="71"/>
      <c r="N955" s="71"/>
      <c r="O955" s="71"/>
      <c r="P955" s="71"/>
    </row>
    <row r="956" spans="1:16" ht="11.25" customHeight="1" x14ac:dyDescent="0.25">
      <c r="A956" s="121"/>
      <c r="B956" s="122"/>
      <c r="C956" s="83"/>
      <c r="D956" s="123"/>
      <c r="E956" s="71"/>
      <c r="F956" s="71"/>
      <c r="G956" s="71"/>
      <c r="H956" s="71"/>
      <c r="I956" s="71"/>
      <c r="J956" s="71"/>
      <c r="K956" s="71"/>
      <c r="L956" s="71"/>
      <c r="M956" s="71"/>
      <c r="N956" s="71"/>
      <c r="O956" s="71"/>
      <c r="P956" s="71"/>
    </row>
    <row r="957" spans="1:16" ht="11.25" customHeight="1" x14ac:dyDescent="0.25">
      <c r="A957" s="121"/>
      <c r="B957" s="122"/>
      <c r="C957" s="83"/>
      <c r="D957" s="123"/>
      <c r="E957" s="71"/>
      <c r="F957" s="71"/>
      <c r="G957" s="71"/>
      <c r="H957" s="71"/>
      <c r="I957" s="71"/>
      <c r="J957" s="71"/>
      <c r="K957" s="71"/>
      <c r="L957" s="71"/>
      <c r="M957" s="71"/>
      <c r="N957" s="71"/>
      <c r="O957" s="71"/>
      <c r="P957" s="71"/>
    </row>
    <row r="958" spans="1:16" ht="11.25" customHeight="1" x14ac:dyDescent="0.25">
      <c r="A958" s="121"/>
      <c r="B958" s="122"/>
      <c r="C958" s="83"/>
      <c r="D958" s="123"/>
      <c r="E958" s="71"/>
      <c r="F958" s="71"/>
      <c r="G958" s="71"/>
      <c r="H958" s="71"/>
      <c r="I958" s="71"/>
      <c r="J958" s="71"/>
      <c r="K958" s="71"/>
      <c r="L958" s="71"/>
      <c r="M958" s="71"/>
      <c r="N958" s="71"/>
      <c r="O958" s="71"/>
      <c r="P958" s="71"/>
    </row>
    <row r="959" spans="1:16" ht="11.25" customHeight="1" x14ac:dyDescent="0.25">
      <c r="A959" s="121"/>
      <c r="B959" s="122"/>
      <c r="C959" s="83"/>
      <c r="D959" s="123"/>
      <c r="E959" s="71"/>
      <c r="F959" s="71"/>
      <c r="G959" s="71"/>
      <c r="H959" s="71"/>
      <c r="I959" s="71"/>
      <c r="J959" s="71"/>
      <c r="K959" s="71"/>
      <c r="L959" s="71"/>
      <c r="M959" s="71"/>
      <c r="N959" s="71"/>
      <c r="O959" s="71"/>
      <c r="P959" s="71"/>
    </row>
    <row r="960" spans="1:16" ht="11.25" customHeight="1" x14ac:dyDescent="0.25">
      <c r="A960" s="121"/>
      <c r="B960" s="122"/>
      <c r="C960" s="83"/>
      <c r="D960" s="123"/>
      <c r="E960" s="71"/>
      <c r="F960" s="71"/>
      <c r="G960" s="71"/>
      <c r="H960" s="71"/>
      <c r="I960" s="71"/>
      <c r="J960" s="71"/>
      <c r="K960" s="71"/>
      <c r="L960" s="71"/>
      <c r="M960" s="71"/>
      <c r="N960" s="71"/>
      <c r="O960" s="71"/>
      <c r="P960" s="71"/>
    </row>
    <row r="961" spans="1:16" ht="11.25" customHeight="1" x14ac:dyDescent="0.25">
      <c r="A961" s="121"/>
      <c r="B961" s="122"/>
      <c r="C961" s="83"/>
      <c r="D961" s="123"/>
      <c r="E961" s="71"/>
      <c r="F961" s="71"/>
      <c r="G961" s="71"/>
      <c r="H961" s="71"/>
      <c r="I961" s="71"/>
      <c r="J961" s="71"/>
      <c r="K961" s="71"/>
      <c r="L961" s="71"/>
      <c r="M961" s="71"/>
      <c r="N961" s="71"/>
      <c r="O961" s="71"/>
      <c r="P961" s="71"/>
    </row>
    <row r="962" spans="1:16" ht="11.25" customHeight="1" x14ac:dyDescent="0.25">
      <c r="A962" s="121"/>
      <c r="B962" s="122"/>
      <c r="C962" s="83"/>
      <c r="D962" s="123"/>
      <c r="E962" s="71"/>
      <c r="F962" s="71"/>
      <c r="G962" s="71"/>
      <c r="H962" s="71"/>
      <c r="I962" s="71"/>
      <c r="J962" s="71"/>
      <c r="K962" s="71"/>
      <c r="L962" s="71"/>
      <c r="M962" s="71"/>
      <c r="N962" s="71"/>
      <c r="O962" s="71"/>
      <c r="P962" s="71"/>
    </row>
    <row r="963" spans="1:16" ht="11.25" customHeight="1" x14ac:dyDescent="0.25">
      <c r="A963" s="121"/>
      <c r="B963" s="122"/>
      <c r="C963" s="83"/>
      <c r="D963" s="123"/>
      <c r="E963" s="71"/>
      <c r="F963" s="71"/>
      <c r="G963" s="71"/>
      <c r="H963" s="71"/>
      <c r="I963" s="71"/>
      <c r="J963" s="71"/>
      <c r="K963" s="71"/>
      <c r="L963" s="71"/>
      <c r="M963" s="71"/>
      <c r="N963" s="71"/>
      <c r="O963" s="71"/>
      <c r="P963" s="71"/>
    </row>
    <row r="964" spans="1:16" ht="11.25" customHeight="1" x14ac:dyDescent="0.25">
      <c r="A964" s="121"/>
      <c r="B964" s="122"/>
      <c r="C964" s="83"/>
      <c r="D964" s="123"/>
      <c r="E964" s="71"/>
      <c r="F964" s="71"/>
      <c r="G964" s="71"/>
      <c r="H964" s="71"/>
      <c r="I964" s="71"/>
      <c r="J964" s="71"/>
      <c r="K964" s="71"/>
      <c r="L964" s="71"/>
      <c r="M964" s="71"/>
      <c r="N964" s="71"/>
      <c r="O964" s="71"/>
      <c r="P964" s="71"/>
    </row>
    <row r="965" spans="1:16" ht="11.25" customHeight="1" x14ac:dyDescent="0.25">
      <c r="A965" s="121"/>
      <c r="B965" s="122"/>
      <c r="C965" s="83"/>
      <c r="D965" s="123"/>
      <c r="E965" s="71"/>
      <c r="F965" s="71"/>
      <c r="G965" s="71"/>
      <c r="H965" s="71"/>
      <c r="I965" s="71"/>
      <c r="J965" s="71"/>
      <c r="K965" s="71"/>
      <c r="L965" s="71"/>
      <c r="M965" s="71"/>
      <c r="N965" s="71"/>
      <c r="O965" s="71"/>
      <c r="P965" s="71"/>
    </row>
    <row r="966" spans="1:16" ht="11.25" customHeight="1" x14ac:dyDescent="0.25">
      <c r="A966" s="121"/>
      <c r="B966" s="122"/>
      <c r="C966" s="83"/>
      <c r="D966" s="123"/>
      <c r="E966" s="71"/>
      <c r="F966" s="71"/>
      <c r="G966" s="71"/>
      <c r="H966" s="71"/>
      <c r="I966" s="71"/>
      <c r="J966" s="71"/>
      <c r="K966" s="71"/>
      <c r="L966" s="71"/>
      <c r="M966" s="71"/>
      <c r="N966" s="71"/>
      <c r="O966" s="71"/>
      <c r="P966" s="71"/>
    </row>
    <row r="967" spans="1:16" ht="11.25" customHeight="1" x14ac:dyDescent="0.25">
      <c r="A967" s="121"/>
      <c r="B967" s="122"/>
      <c r="C967" s="83"/>
      <c r="D967" s="123"/>
      <c r="E967" s="71"/>
      <c r="F967" s="71"/>
      <c r="G967" s="71"/>
      <c r="H967" s="71"/>
      <c r="I967" s="71"/>
      <c r="J967" s="71"/>
      <c r="K967" s="71"/>
      <c r="L967" s="71"/>
      <c r="M967" s="71"/>
      <c r="N967" s="71"/>
      <c r="O967" s="71"/>
      <c r="P967" s="71"/>
    </row>
    <row r="968" spans="1:16" ht="11.25" customHeight="1" x14ac:dyDescent="0.25">
      <c r="A968" s="121"/>
      <c r="B968" s="122"/>
      <c r="C968" s="83"/>
      <c r="D968" s="123"/>
      <c r="E968" s="71"/>
      <c r="F968" s="71"/>
      <c r="G968" s="71"/>
      <c r="H968" s="71"/>
      <c r="I968" s="71"/>
      <c r="J968" s="71"/>
      <c r="K968" s="71"/>
      <c r="L968" s="71"/>
      <c r="M968" s="71"/>
      <c r="N968" s="71"/>
      <c r="O968" s="71"/>
      <c r="P968" s="71"/>
    </row>
    <row r="969" spans="1:16" ht="11.25" customHeight="1" x14ac:dyDescent="0.25">
      <c r="A969" s="121"/>
      <c r="B969" s="122"/>
      <c r="C969" s="83"/>
      <c r="D969" s="123"/>
      <c r="E969" s="71"/>
      <c r="F969" s="71"/>
      <c r="G969" s="71"/>
      <c r="H969" s="71"/>
      <c r="I969" s="71"/>
      <c r="J969" s="71"/>
      <c r="K969" s="71"/>
      <c r="L969" s="71"/>
      <c r="M969" s="71"/>
      <c r="N969" s="71"/>
      <c r="O969" s="71"/>
      <c r="P969" s="71"/>
    </row>
    <row r="970" spans="1:16" ht="11.25" customHeight="1" x14ac:dyDescent="0.25">
      <c r="A970" s="121"/>
      <c r="B970" s="122"/>
      <c r="C970" s="83"/>
      <c r="D970" s="123"/>
      <c r="E970" s="71"/>
      <c r="F970" s="71"/>
      <c r="G970" s="71"/>
      <c r="H970" s="71"/>
      <c r="I970" s="71"/>
      <c r="J970" s="71"/>
      <c r="K970" s="71"/>
      <c r="L970" s="71"/>
      <c r="M970" s="71"/>
      <c r="N970" s="71"/>
      <c r="O970" s="71"/>
      <c r="P970" s="71"/>
    </row>
    <row r="971" spans="1:16" ht="11.25" customHeight="1" x14ac:dyDescent="0.25">
      <c r="A971" s="121"/>
      <c r="B971" s="122"/>
      <c r="C971" s="83"/>
      <c r="D971" s="123"/>
      <c r="E971" s="71"/>
      <c r="F971" s="71"/>
      <c r="G971" s="71"/>
      <c r="H971" s="71"/>
      <c r="I971" s="71"/>
      <c r="J971" s="71"/>
      <c r="K971" s="71"/>
      <c r="L971" s="71"/>
      <c r="M971" s="71"/>
      <c r="N971" s="71"/>
      <c r="O971" s="71"/>
      <c r="P971" s="71"/>
    </row>
    <row r="972" spans="1:16" ht="11.25" customHeight="1" x14ac:dyDescent="0.25">
      <c r="A972" s="121"/>
      <c r="B972" s="122"/>
      <c r="C972" s="83"/>
      <c r="D972" s="123"/>
      <c r="E972" s="71"/>
      <c r="F972" s="71"/>
      <c r="G972" s="71"/>
      <c r="H972" s="71"/>
      <c r="I972" s="71"/>
      <c r="J972" s="71"/>
      <c r="K972" s="71"/>
      <c r="L972" s="71"/>
      <c r="M972" s="71"/>
      <c r="N972" s="71"/>
      <c r="O972" s="71"/>
      <c r="P972" s="71"/>
    </row>
    <row r="973" spans="1:16" ht="11.25" customHeight="1" x14ac:dyDescent="0.25">
      <c r="A973" s="121"/>
      <c r="B973" s="122"/>
      <c r="C973" s="83"/>
      <c r="D973" s="123"/>
      <c r="E973" s="71"/>
      <c r="F973" s="71"/>
      <c r="G973" s="71"/>
      <c r="H973" s="71"/>
      <c r="I973" s="71"/>
      <c r="J973" s="71"/>
      <c r="K973" s="71"/>
      <c r="L973" s="71"/>
      <c r="M973" s="71"/>
      <c r="N973" s="71"/>
      <c r="O973" s="71"/>
      <c r="P973" s="71"/>
    </row>
    <row r="974" spans="1:16" ht="11.25" customHeight="1" x14ac:dyDescent="0.25">
      <c r="A974" s="121"/>
      <c r="B974" s="122"/>
      <c r="C974" s="83"/>
      <c r="D974" s="123"/>
      <c r="E974" s="71"/>
      <c r="F974" s="71"/>
      <c r="G974" s="71"/>
      <c r="H974" s="71"/>
      <c r="I974" s="71"/>
      <c r="J974" s="71"/>
      <c r="K974" s="71"/>
      <c r="L974" s="71"/>
      <c r="M974" s="71"/>
      <c r="N974" s="71"/>
      <c r="O974" s="71"/>
      <c r="P974" s="71"/>
    </row>
    <row r="975" spans="1:16" ht="11.25" customHeight="1" x14ac:dyDescent="0.25">
      <c r="A975" s="121"/>
      <c r="B975" s="122"/>
      <c r="C975" s="83"/>
      <c r="D975" s="123"/>
      <c r="E975" s="71"/>
      <c r="F975" s="71"/>
      <c r="G975" s="71"/>
      <c r="H975" s="71"/>
      <c r="I975" s="71"/>
      <c r="J975" s="71"/>
      <c r="K975" s="71"/>
      <c r="L975" s="71"/>
      <c r="M975" s="71"/>
      <c r="N975" s="71"/>
      <c r="O975" s="71"/>
      <c r="P975" s="71"/>
    </row>
    <row r="976" spans="1:16" ht="11.25" customHeight="1" x14ac:dyDescent="0.25">
      <c r="A976" s="121"/>
      <c r="B976" s="122"/>
      <c r="C976" s="83"/>
      <c r="D976" s="123"/>
      <c r="E976" s="71"/>
      <c r="F976" s="71"/>
      <c r="G976" s="71"/>
      <c r="H976" s="71"/>
      <c r="I976" s="71"/>
      <c r="J976" s="71"/>
      <c r="K976" s="71"/>
      <c r="L976" s="71"/>
      <c r="M976" s="71"/>
      <c r="N976" s="71"/>
      <c r="O976" s="71"/>
      <c r="P976" s="71"/>
    </row>
    <row r="977" spans="1:16" ht="11.25" customHeight="1" x14ac:dyDescent="0.25">
      <c r="A977" s="121"/>
      <c r="B977" s="122"/>
      <c r="C977" s="83"/>
      <c r="D977" s="123"/>
      <c r="E977" s="71"/>
      <c r="F977" s="71"/>
      <c r="G977" s="71"/>
      <c r="H977" s="71"/>
      <c r="I977" s="71"/>
      <c r="J977" s="71"/>
      <c r="K977" s="71"/>
      <c r="L977" s="71"/>
      <c r="M977" s="71"/>
      <c r="N977" s="71"/>
      <c r="O977" s="71"/>
      <c r="P977" s="71"/>
    </row>
    <row r="978" spans="1:16" ht="11.25" customHeight="1" x14ac:dyDescent="0.25">
      <c r="A978" s="121"/>
      <c r="B978" s="122"/>
      <c r="C978" s="83"/>
      <c r="D978" s="123"/>
      <c r="E978" s="71"/>
      <c r="F978" s="71"/>
      <c r="G978" s="71"/>
      <c r="H978" s="71"/>
      <c r="I978" s="71"/>
      <c r="J978" s="71"/>
      <c r="K978" s="71"/>
      <c r="L978" s="71"/>
      <c r="M978" s="71"/>
      <c r="N978" s="71"/>
      <c r="O978" s="71"/>
      <c r="P978" s="71"/>
    </row>
    <row r="979" spans="1:16" ht="11.25" customHeight="1" x14ac:dyDescent="0.25">
      <c r="A979" s="121"/>
      <c r="B979" s="122"/>
      <c r="C979" s="83"/>
      <c r="D979" s="123"/>
      <c r="E979" s="71"/>
      <c r="F979" s="71"/>
      <c r="G979" s="71"/>
      <c r="H979" s="71"/>
      <c r="I979" s="71"/>
      <c r="J979" s="71"/>
      <c r="K979" s="71"/>
      <c r="L979" s="71"/>
      <c r="M979" s="71"/>
      <c r="N979" s="71"/>
      <c r="O979" s="71"/>
      <c r="P979" s="71"/>
    </row>
    <row r="980" spans="1:16" ht="11.25" customHeight="1" x14ac:dyDescent="0.25">
      <c r="A980" s="121"/>
      <c r="B980" s="122"/>
      <c r="C980" s="83"/>
      <c r="D980" s="123"/>
      <c r="E980" s="71"/>
      <c r="F980" s="71"/>
      <c r="G980" s="71"/>
      <c r="H980" s="71"/>
      <c r="I980" s="71"/>
      <c r="J980" s="71"/>
      <c r="K980" s="71"/>
      <c r="L980" s="71"/>
      <c r="M980" s="71"/>
      <c r="N980" s="71"/>
      <c r="O980" s="71"/>
      <c r="P980" s="71"/>
    </row>
    <row r="981" spans="1:16" ht="11.25" customHeight="1" x14ac:dyDescent="0.25">
      <c r="A981" s="121"/>
      <c r="B981" s="122"/>
      <c r="C981" s="83"/>
      <c r="D981" s="123"/>
      <c r="E981" s="71"/>
      <c r="F981" s="71"/>
      <c r="G981" s="71"/>
      <c r="H981" s="71"/>
      <c r="I981" s="71"/>
      <c r="J981" s="71"/>
      <c r="K981" s="71"/>
      <c r="L981" s="71"/>
      <c r="M981" s="71"/>
      <c r="N981" s="71"/>
      <c r="O981" s="71"/>
      <c r="P981" s="71"/>
    </row>
    <row r="982" spans="1:16" ht="11.25" customHeight="1" x14ac:dyDescent="0.25">
      <c r="A982" s="121"/>
      <c r="B982" s="122"/>
      <c r="C982" s="83"/>
      <c r="D982" s="123"/>
      <c r="E982" s="71"/>
      <c r="F982" s="71"/>
      <c r="G982" s="71"/>
      <c r="H982" s="71"/>
      <c r="I982" s="71"/>
      <c r="J982" s="71"/>
      <c r="K982" s="71"/>
      <c r="L982" s="71"/>
      <c r="M982" s="71"/>
      <c r="N982" s="71"/>
      <c r="O982" s="71"/>
      <c r="P982" s="71"/>
    </row>
    <row r="983" spans="1:16" ht="11.25" customHeight="1" x14ac:dyDescent="0.25">
      <c r="A983" s="121"/>
      <c r="B983" s="122"/>
      <c r="C983" s="83"/>
      <c r="D983" s="123"/>
      <c r="E983" s="71"/>
      <c r="F983" s="71"/>
      <c r="G983" s="71"/>
      <c r="H983" s="71"/>
      <c r="I983" s="71"/>
      <c r="J983" s="71"/>
      <c r="K983" s="71"/>
      <c r="L983" s="71"/>
      <c r="M983" s="71"/>
      <c r="N983" s="71"/>
      <c r="O983" s="71"/>
      <c r="P983" s="71"/>
    </row>
    <row r="984" spans="1:16" ht="11.25" customHeight="1" x14ac:dyDescent="0.25">
      <c r="A984" s="121"/>
      <c r="B984" s="122"/>
      <c r="C984" s="83"/>
      <c r="D984" s="123"/>
      <c r="E984" s="71"/>
      <c r="F984" s="71"/>
      <c r="G984" s="71"/>
      <c r="H984" s="71"/>
      <c r="I984" s="71"/>
      <c r="J984" s="71"/>
      <c r="K984" s="71"/>
      <c r="L984" s="71"/>
      <c r="M984" s="71"/>
      <c r="N984" s="71"/>
      <c r="O984" s="71"/>
      <c r="P984" s="71"/>
    </row>
    <row r="985" spans="1:16" ht="11.25" customHeight="1" x14ac:dyDescent="0.25">
      <c r="A985" s="121"/>
      <c r="B985" s="122"/>
      <c r="C985" s="83"/>
      <c r="D985" s="123"/>
      <c r="E985" s="71"/>
      <c r="F985" s="71"/>
      <c r="G985" s="71"/>
      <c r="H985" s="71"/>
      <c r="I985" s="71"/>
      <c r="J985" s="71"/>
      <c r="K985" s="71"/>
      <c r="L985" s="71"/>
      <c r="M985" s="71"/>
      <c r="N985" s="71"/>
      <c r="O985" s="71"/>
      <c r="P985" s="71"/>
    </row>
    <row r="986" spans="1:16" ht="11.25" customHeight="1" x14ac:dyDescent="0.25">
      <c r="A986" s="121"/>
      <c r="B986" s="122"/>
      <c r="C986" s="83"/>
      <c r="D986" s="123"/>
      <c r="E986" s="71"/>
      <c r="F986" s="71"/>
      <c r="G986" s="71"/>
      <c r="H986" s="71"/>
      <c r="I986" s="71"/>
      <c r="J986" s="71"/>
      <c r="K986" s="71"/>
      <c r="L986" s="71"/>
      <c r="M986" s="71"/>
      <c r="N986" s="71"/>
      <c r="O986" s="71"/>
      <c r="P986" s="71"/>
    </row>
    <row r="987" spans="1:16" ht="11.25" customHeight="1" x14ac:dyDescent="0.25">
      <c r="A987" s="121"/>
      <c r="B987" s="122"/>
      <c r="C987" s="83"/>
      <c r="D987" s="123"/>
      <c r="E987" s="71"/>
      <c r="F987" s="71"/>
      <c r="G987" s="71"/>
      <c r="H987" s="71"/>
      <c r="I987" s="71"/>
      <c r="J987" s="71"/>
      <c r="K987" s="71"/>
      <c r="L987" s="71"/>
      <c r="M987" s="71"/>
      <c r="N987" s="71"/>
      <c r="O987" s="71"/>
      <c r="P987" s="71"/>
    </row>
    <row r="988" spans="1:16" ht="11.25" customHeight="1" x14ac:dyDescent="0.25">
      <c r="A988" s="121"/>
      <c r="B988" s="122"/>
      <c r="C988" s="83"/>
      <c r="D988" s="123"/>
      <c r="E988" s="71"/>
      <c r="F988" s="71"/>
      <c r="G988" s="71"/>
      <c r="H988" s="71"/>
      <c r="I988" s="71"/>
      <c r="J988" s="71"/>
      <c r="K988" s="71"/>
      <c r="L988" s="71"/>
      <c r="M988" s="71"/>
      <c r="N988" s="71"/>
      <c r="O988" s="71"/>
      <c r="P988" s="71"/>
    </row>
    <row r="989" spans="1:16" ht="11.25" customHeight="1" x14ac:dyDescent="0.25">
      <c r="A989" s="121"/>
      <c r="B989" s="122"/>
      <c r="C989" s="83"/>
      <c r="D989" s="123"/>
      <c r="E989" s="71"/>
      <c r="F989" s="71"/>
      <c r="G989" s="71"/>
      <c r="H989" s="71"/>
      <c r="I989" s="71"/>
      <c r="J989" s="71"/>
      <c r="K989" s="71"/>
      <c r="L989" s="71"/>
      <c r="M989" s="71"/>
      <c r="N989" s="71"/>
      <c r="O989" s="71"/>
      <c r="P989" s="71"/>
    </row>
    <row r="990" spans="1:16" ht="11.25" customHeight="1" x14ac:dyDescent="0.25">
      <c r="A990" s="121"/>
      <c r="B990" s="122"/>
      <c r="C990" s="83"/>
      <c r="D990" s="123"/>
      <c r="E990" s="71"/>
      <c r="F990" s="71"/>
      <c r="G990" s="71"/>
      <c r="H990" s="71"/>
      <c r="I990" s="71"/>
      <c r="J990" s="71"/>
      <c r="K990" s="71"/>
      <c r="L990" s="71"/>
      <c r="M990" s="71"/>
      <c r="N990" s="71"/>
      <c r="O990" s="71"/>
      <c r="P990" s="71"/>
    </row>
    <row r="991" spans="1:16" ht="11.25" customHeight="1" x14ac:dyDescent="0.25">
      <c r="A991" s="121"/>
      <c r="B991" s="122"/>
      <c r="C991" s="83"/>
      <c r="D991" s="123"/>
      <c r="E991" s="71"/>
      <c r="F991" s="71"/>
      <c r="G991" s="71"/>
      <c r="H991" s="71"/>
      <c r="I991" s="71"/>
      <c r="J991" s="71"/>
      <c r="K991" s="71"/>
      <c r="L991" s="71"/>
      <c r="M991" s="71"/>
      <c r="N991" s="71"/>
      <c r="O991" s="71"/>
      <c r="P991" s="71"/>
    </row>
    <row r="992" spans="1:16" ht="11.25" customHeight="1" x14ac:dyDescent="0.25">
      <c r="A992" s="121"/>
      <c r="B992" s="122"/>
      <c r="C992" s="83"/>
      <c r="D992" s="123"/>
      <c r="E992" s="71"/>
      <c r="F992" s="71"/>
      <c r="G992" s="71"/>
      <c r="H992" s="71"/>
      <c r="I992" s="71"/>
      <c r="J992" s="71"/>
      <c r="K992" s="71"/>
      <c r="L992" s="71"/>
      <c r="M992" s="71"/>
      <c r="N992" s="71"/>
      <c r="O992" s="71"/>
      <c r="P992" s="71"/>
    </row>
    <row r="993" spans="1:16" ht="11.25" customHeight="1" x14ac:dyDescent="0.25">
      <c r="A993" s="121"/>
      <c r="B993" s="122"/>
      <c r="C993" s="83"/>
      <c r="D993" s="123"/>
      <c r="E993" s="71"/>
      <c r="F993" s="71"/>
      <c r="G993" s="71"/>
      <c r="H993" s="71"/>
      <c r="I993" s="71"/>
      <c r="J993" s="71"/>
      <c r="K993" s="71"/>
      <c r="L993" s="71"/>
      <c r="M993" s="71"/>
      <c r="N993" s="71"/>
      <c r="O993" s="71"/>
      <c r="P993" s="71"/>
    </row>
    <row r="994" spans="1:16" ht="11.25" customHeight="1" x14ac:dyDescent="0.25">
      <c r="A994" s="121"/>
      <c r="B994" s="122"/>
      <c r="C994" s="83"/>
      <c r="D994" s="123"/>
      <c r="E994" s="71"/>
      <c r="F994" s="71"/>
      <c r="G994" s="71"/>
      <c r="H994" s="71"/>
      <c r="I994" s="71"/>
      <c r="J994" s="71"/>
      <c r="K994" s="71"/>
      <c r="L994" s="71"/>
      <c r="M994" s="71"/>
      <c r="N994" s="71"/>
      <c r="O994" s="71"/>
      <c r="P994" s="71"/>
    </row>
    <row r="995" spans="1:16" ht="11.25" customHeight="1" x14ac:dyDescent="0.25">
      <c r="A995" s="121"/>
      <c r="B995" s="122"/>
      <c r="C995" s="83"/>
      <c r="D995" s="123"/>
      <c r="E995" s="71"/>
      <c r="F995" s="71"/>
      <c r="G995" s="71"/>
      <c r="H995" s="71"/>
      <c r="I995" s="71"/>
      <c r="J995" s="71"/>
      <c r="K995" s="71"/>
      <c r="L995" s="71"/>
      <c r="M995" s="71"/>
      <c r="N995" s="71"/>
      <c r="O995" s="71"/>
      <c r="P995" s="71"/>
    </row>
    <row r="996" spans="1:16" ht="11.25" customHeight="1" x14ac:dyDescent="0.25">
      <c r="A996" s="121"/>
      <c r="B996" s="122"/>
      <c r="C996" s="83"/>
      <c r="D996" s="123"/>
      <c r="E996" s="71"/>
      <c r="F996" s="71"/>
      <c r="G996" s="71"/>
      <c r="H996" s="71"/>
      <c r="I996" s="71"/>
      <c r="J996" s="71"/>
      <c r="K996" s="71"/>
      <c r="L996" s="71"/>
      <c r="M996" s="71"/>
      <c r="N996" s="71"/>
      <c r="O996" s="71"/>
      <c r="P996" s="71"/>
    </row>
    <row r="997" spans="1:16" ht="11.25" customHeight="1" x14ac:dyDescent="0.25">
      <c r="A997" s="121"/>
      <c r="B997" s="122"/>
      <c r="C997" s="83"/>
      <c r="D997" s="123"/>
      <c r="E997" s="71"/>
      <c r="F997" s="71"/>
      <c r="G997" s="71"/>
      <c r="H997" s="71"/>
      <c r="I997" s="71"/>
      <c r="J997" s="71"/>
      <c r="K997" s="71"/>
      <c r="L997" s="71"/>
      <c r="M997" s="71"/>
      <c r="N997" s="71"/>
      <c r="O997" s="71"/>
      <c r="P997" s="71"/>
    </row>
    <row r="998" spans="1:16" ht="11.25" customHeight="1" x14ac:dyDescent="0.25">
      <c r="A998" s="121"/>
      <c r="B998" s="122"/>
      <c r="C998" s="83"/>
      <c r="D998" s="123"/>
      <c r="E998" s="71"/>
      <c r="F998" s="71"/>
      <c r="G998" s="71"/>
      <c r="H998" s="71"/>
      <c r="I998" s="71"/>
      <c r="J998" s="71"/>
      <c r="K998" s="71"/>
      <c r="L998" s="71"/>
      <c r="M998" s="71"/>
      <c r="N998" s="71"/>
      <c r="O998" s="71"/>
      <c r="P998" s="71"/>
    </row>
    <row r="999" spans="1:16" ht="11.25" customHeight="1" x14ac:dyDescent="0.25">
      <c r="A999" s="121"/>
      <c r="B999" s="122"/>
      <c r="C999" s="83"/>
      <c r="D999" s="123"/>
      <c r="E999" s="71"/>
      <c r="F999" s="71"/>
      <c r="G999" s="71"/>
      <c r="H999" s="71"/>
      <c r="I999" s="71"/>
      <c r="J999" s="71"/>
      <c r="K999" s="71"/>
      <c r="L999" s="71"/>
      <c r="M999" s="71"/>
      <c r="N999" s="71"/>
      <c r="O999" s="71"/>
      <c r="P999" s="71"/>
    </row>
    <row r="1000" spans="1:16" ht="11.25" customHeight="1" x14ac:dyDescent="0.25">
      <c r="A1000" s="121"/>
      <c r="B1000" s="122"/>
      <c r="C1000" s="83"/>
      <c r="D1000" s="123"/>
      <c r="E1000" s="71"/>
      <c r="F1000" s="71"/>
      <c r="G1000" s="71"/>
      <c r="H1000" s="71"/>
      <c r="I1000" s="71"/>
      <c r="J1000" s="71"/>
      <c r="K1000" s="71"/>
      <c r="L1000" s="71"/>
      <c r="M1000" s="71"/>
      <c r="N1000" s="71"/>
      <c r="O1000" s="71"/>
      <c r="P1000" s="71"/>
    </row>
    <row r="1001" spans="1:16" ht="11.25" customHeight="1" x14ac:dyDescent="0.25">
      <c r="A1001" s="121"/>
      <c r="B1001" s="122"/>
      <c r="C1001" s="83"/>
      <c r="D1001" s="123"/>
      <c r="E1001" s="71"/>
      <c r="F1001" s="71"/>
      <c r="G1001" s="71"/>
      <c r="H1001" s="71"/>
      <c r="I1001" s="71"/>
      <c r="J1001" s="71"/>
      <c r="K1001" s="71"/>
      <c r="L1001" s="71"/>
      <c r="M1001" s="71"/>
      <c r="N1001" s="71"/>
      <c r="O1001" s="71"/>
      <c r="P1001" s="71"/>
    </row>
    <row r="1002" spans="1:16" ht="11.25" customHeight="1" x14ac:dyDescent="0.25">
      <c r="A1002" s="121"/>
      <c r="B1002" s="122"/>
      <c r="C1002" s="83"/>
      <c r="D1002" s="123"/>
      <c r="E1002" s="71"/>
      <c r="F1002" s="71"/>
      <c r="G1002" s="71"/>
      <c r="H1002" s="71"/>
      <c r="I1002" s="71"/>
      <c r="J1002" s="71"/>
      <c r="K1002" s="71"/>
      <c r="L1002" s="71"/>
      <c r="M1002" s="71"/>
      <c r="N1002" s="71"/>
      <c r="O1002" s="71"/>
      <c r="P1002" s="71"/>
    </row>
    <row r="1003" spans="1:16" ht="11.25" customHeight="1" x14ac:dyDescent="0.25">
      <c r="A1003" s="121"/>
      <c r="B1003" s="122"/>
      <c r="C1003" s="83"/>
      <c r="D1003" s="123"/>
      <c r="E1003" s="71"/>
      <c r="F1003" s="71"/>
      <c r="G1003" s="71"/>
      <c r="H1003" s="71"/>
      <c r="I1003" s="71"/>
      <c r="J1003" s="71"/>
      <c r="K1003" s="71"/>
      <c r="L1003" s="71"/>
      <c r="M1003" s="71"/>
      <c r="N1003" s="71"/>
      <c r="O1003" s="71"/>
      <c r="P1003" s="71"/>
    </row>
    <row r="1004" spans="1:16" ht="11.25" customHeight="1" x14ac:dyDescent="0.25">
      <c r="A1004" s="121"/>
      <c r="B1004" s="122"/>
      <c r="C1004" s="83"/>
      <c r="D1004" s="123"/>
      <c r="E1004" s="71"/>
      <c r="F1004" s="71"/>
      <c r="G1004" s="71"/>
      <c r="H1004" s="71"/>
      <c r="I1004" s="71"/>
      <c r="J1004" s="71"/>
      <c r="K1004" s="71"/>
      <c r="L1004" s="71"/>
      <c r="M1004" s="71"/>
      <c r="N1004" s="71"/>
      <c r="O1004" s="71"/>
      <c r="P1004" s="71"/>
    </row>
    <row r="1005" spans="1:16" ht="11.25" customHeight="1" x14ac:dyDescent="0.25">
      <c r="A1005" s="121"/>
      <c r="B1005" s="122"/>
      <c r="C1005" s="83"/>
      <c r="D1005" s="123"/>
      <c r="E1005" s="71"/>
      <c r="F1005" s="71"/>
      <c r="G1005" s="71"/>
      <c r="H1005" s="71"/>
      <c r="I1005" s="71"/>
      <c r="J1005" s="71"/>
      <c r="K1005" s="71"/>
      <c r="L1005" s="71"/>
      <c r="M1005" s="71"/>
      <c r="N1005" s="71"/>
      <c r="O1005" s="71"/>
      <c r="P1005" s="71"/>
    </row>
    <row r="1006" spans="1:16" ht="11.25" customHeight="1" x14ac:dyDescent="0.25">
      <c r="A1006" s="121"/>
      <c r="B1006" s="122"/>
      <c r="C1006" s="83"/>
      <c r="D1006" s="123"/>
      <c r="E1006" s="71"/>
      <c r="F1006" s="71"/>
      <c r="G1006" s="71"/>
      <c r="H1006" s="71"/>
      <c r="I1006" s="71"/>
      <c r="J1006" s="71"/>
      <c r="K1006" s="71"/>
      <c r="L1006" s="71"/>
      <c r="M1006" s="71"/>
      <c r="N1006" s="71"/>
      <c r="O1006" s="71"/>
      <c r="P1006" s="71"/>
    </row>
    <row r="1007" spans="1:16" ht="11.25" customHeight="1" x14ac:dyDescent="0.25">
      <c r="A1007" s="121"/>
      <c r="B1007" s="122"/>
      <c r="C1007" s="83"/>
      <c r="D1007" s="123"/>
      <c r="E1007" s="71"/>
      <c r="F1007" s="71"/>
      <c r="G1007" s="71"/>
      <c r="H1007" s="71"/>
      <c r="I1007" s="71"/>
      <c r="J1007" s="71"/>
      <c r="K1007" s="71"/>
      <c r="L1007" s="71"/>
      <c r="M1007" s="71"/>
      <c r="N1007" s="71"/>
      <c r="O1007" s="71"/>
      <c r="P1007" s="71"/>
    </row>
    <row r="1008" spans="1:16" ht="11.25" customHeight="1" x14ac:dyDescent="0.25">
      <c r="A1008" s="121"/>
      <c r="B1008" s="122"/>
      <c r="C1008" s="83"/>
      <c r="D1008" s="123"/>
      <c r="E1008" s="71"/>
      <c r="F1008" s="71"/>
      <c r="G1008" s="71"/>
      <c r="H1008" s="71"/>
      <c r="I1008" s="71"/>
      <c r="J1008" s="71"/>
      <c r="K1008" s="71"/>
      <c r="L1008" s="71"/>
      <c r="M1008" s="71"/>
      <c r="N1008" s="71"/>
      <c r="O1008" s="71"/>
      <c r="P1008" s="71"/>
    </row>
    <row r="1009" spans="1:16" ht="11.25" customHeight="1" x14ac:dyDescent="0.25">
      <c r="A1009" s="121"/>
      <c r="B1009" s="122"/>
      <c r="C1009" s="83"/>
      <c r="D1009" s="123"/>
      <c r="E1009" s="71"/>
      <c r="F1009" s="71"/>
      <c r="G1009" s="71"/>
      <c r="H1009" s="71"/>
      <c r="I1009" s="71"/>
      <c r="J1009" s="71"/>
      <c r="K1009" s="71"/>
      <c r="L1009" s="71"/>
      <c r="M1009" s="71"/>
      <c r="N1009" s="71"/>
      <c r="O1009" s="71"/>
      <c r="P1009" s="71"/>
    </row>
    <row r="1010" spans="1:16" ht="11.25" customHeight="1" x14ac:dyDescent="0.25">
      <c r="A1010" s="121"/>
      <c r="B1010" s="122"/>
      <c r="C1010" s="83"/>
      <c r="D1010" s="123"/>
      <c r="E1010" s="71"/>
      <c r="F1010" s="71"/>
      <c r="G1010" s="71"/>
      <c r="H1010" s="71"/>
      <c r="I1010" s="71"/>
      <c r="J1010" s="71"/>
      <c r="K1010" s="71"/>
      <c r="L1010" s="71"/>
      <c r="M1010" s="71"/>
      <c r="N1010" s="71"/>
      <c r="O1010" s="71"/>
      <c r="P1010" s="71"/>
    </row>
    <row r="1011" spans="1:16" ht="11.25" customHeight="1" x14ac:dyDescent="0.25">
      <c r="A1011" s="121"/>
      <c r="B1011" s="122"/>
      <c r="C1011" s="83"/>
      <c r="D1011" s="123"/>
      <c r="E1011" s="71"/>
      <c r="F1011" s="71"/>
      <c r="G1011" s="71"/>
      <c r="H1011" s="71"/>
      <c r="I1011" s="71"/>
      <c r="J1011" s="71"/>
      <c r="K1011" s="71"/>
      <c r="L1011" s="71"/>
      <c r="M1011" s="71"/>
      <c r="N1011" s="71"/>
      <c r="O1011" s="71"/>
      <c r="P1011" s="71"/>
    </row>
    <row r="1012" spans="1:16" ht="11.25" customHeight="1" x14ac:dyDescent="0.25">
      <c r="A1012" s="121"/>
      <c r="B1012" s="122"/>
      <c r="C1012" s="83"/>
      <c r="D1012" s="123"/>
      <c r="E1012" s="71"/>
      <c r="F1012" s="71"/>
      <c r="G1012" s="71"/>
      <c r="H1012" s="71"/>
      <c r="I1012" s="71"/>
      <c r="J1012" s="71"/>
      <c r="K1012" s="71"/>
      <c r="L1012" s="71"/>
      <c r="M1012" s="71"/>
      <c r="N1012" s="71"/>
      <c r="O1012" s="71"/>
      <c r="P1012" s="71"/>
    </row>
    <row r="1013" spans="1:16" ht="11.25" customHeight="1" x14ac:dyDescent="0.25">
      <c r="A1013" s="121"/>
      <c r="B1013" s="122"/>
      <c r="C1013" s="83"/>
      <c r="D1013" s="123"/>
      <c r="E1013" s="71"/>
      <c r="F1013" s="71"/>
      <c r="G1013" s="71"/>
      <c r="H1013" s="71"/>
      <c r="I1013" s="71"/>
      <c r="J1013" s="71"/>
      <c r="K1013" s="71"/>
      <c r="L1013" s="71"/>
      <c r="M1013" s="71"/>
      <c r="N1013" s="71"/>
      <c r="O1013" s="71"/>
      <c r="P1013" s="71"/>
    </row>
    <row r="1014" spans="1:16" ht="11.25" customHeight="1" x14ac:dyDescent="0.25">
      <c r="A1014" s="121"/>
      <c r="B1014" s="122"/>
      <c r="C1014" s="83"/>
      <c r="D1014" s="123"/>
      <c r="E1014" s="71"/>
      <c r="F1014" s="71"/>
      <c r="G1014" s="71"/>
      <c r="H1014" s="71"/>
      <c r="I1014" s="71"/>
      <c r="J1014" s="71"/>
      <c r="K1014" s="71"/>
      <c r="L1014" s="71"/>
      <c r="M1014" s="71"/>
      <c r="N1014" s="71"/>
      <c r="O1014" s="71"/>
      <c r="P1014" s="71"/>
    </row>
    <row r="1015" spans="1:16" ht="11.25" customHeight="1" x14ac:dyDescent="0.25">
      <c r="A1015" s="121"/>
      <c r="B1015" s="122"/>
      <c r="C1015" s="83"/>
      <c r="D1015" s="123"/>
      <c r="E1015" s="71"/>
      <c r="F1015" s="71"/>
      <c r="G1015" s="71"/>
      <c r="H1015" s="71"/>
      <c r="I1015" s="71"/>
      <c r="J1015" s="71"/>
      <c r="K1015" s="71"/>
      <c r="L1015" s="71"/>
      <c r="M1015" s="71"/>
      <c r="N1015" s="71"/>
      <c r="O1015" s="71"/>
      <c r="P1015" s="71"/>
    </row>
    <row r="1016" spans="1:16" ht="11.25" customHeight="1" x14ac:dyDescent="0.25">
      <c r="A1016" s="121"/>
      <c r="B1016" s="122"/>
      <c r="C1016" s="83"/>
      <c r="D1016" s="123"/>
      <c r="E1016" s="71"/>
      <c r="F1016" s="71"/>
      <c r="G1016" s="71"/>
      <c r="H1016" s="71"/>
      <c r="I1016" s="71"/>
      <c r="J1016" s="71"/>
      <c r="K1016" s="71"/>
      <c r="L1016" s="71"/>
      <c r="M1016" s="71"/>
      <c r="N1016" s="71"/>
      <c r="O1016" s="71"/>
      <c r="P1016" s="71"/>
    </row>
    <row r="1017" spans="1:16" ht="11.25" customHeight="1" x14ac:dyDescent="0.25">
      <c r="A1017" s="121"/>
      <c r="B1017" s="122"/>
      <c r="C1017" s="83"/>
      <c r="D1017" s="123"/>
      <c r="E1017" s="71"/>
      <c r="F1017" s="71"/>
      <c r="G1017" s="71"/>
      <c r="H1017" s="71"/>
      <c r="I1017" s="71"/>
      <c r="J1017" s="71"/>
      <c r="K1017" s="71"/>
      <c r="L1017" s="71"/>
      <c r="M1017" s="71"/>
      <c r="N1017" s="71"/>
      <c r="O1017" s="71"/>
      <c r="P1017" s="71"/>
    </row>
    <row r="1018" spans="1:16" ht="15.75" customHeight="1" x14ac:dyDescent="0.25"/>
    <row r="1019" spans="1:16" ht="15.75" customHeight="1" x14ac:dyDescent="0.25"/>
    <row r="1020" spans="1:16" ht="15.75" customHeight="1" x14ac:dyDescent="0.25"/>
    <row r="1021" spans="1:16" ht="15.75" customHeight="1" x14ac:dyDescent="0.25"/>
    <row r="1022" spans="1:16" ht="15.75" customHeight="1" x14ac:dyDescent="0.25"/>
    <row r="1023" spans="1:16" ht="15.75" customHeight="1" x14ac:dyDescent="0.25"/>
    <row r="1024" spans="1:16"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spans="10:12" ht="15.75" customHeight="1" x14ac:dyDescent="0.25"/>
    <row r="1442" spans="10:12" ht="15.75" customHeight="1" x14ac:dyDescent="0.25"/>
    <row r="1443" spans="10:12" ht="15.75" customHeight="1" x14ac:dyDescent="0.25"/>
    <row r="1444" spans="10:12" ht="15.75" customHeight="1" x14ac:dyDescent="0.25"/>
    <row r="1445" spans="10:12" ht="15.75" customHeight="1" x14ac:dyDescent="0.25"/>
    <row r="1446" spans="10:12" ht="15.75" customHeight="1" x14ac:dyDescent="0.25"/>
    <row r="1447" spans="10:12" ht="15" customHeight="1" x14ac:dyDescent="0.25">
      <c r="J1447" s="47">
        <f>IF(AND(C1447=0,D1447),1,0)</f>
        <v>1</v>
      </c>
      <c r="L1447" s="47">
        <f>IF(C1447&lt;&gt;0,1,0)</f>
        <v>0</v>
      </c>
    </row>
    <row r="1448" spans="10:12" ht="15" customHeight="1" x14ac:dyDescent="0.25">
      <c r="J1448" s="48" t="s">
        <v>3318</v>
      </c>
    </row>
    <row r="1449" spans="10:12" ht="15.75" customHeight="1" x14ac:dyDescent="0.25"/>
    <row r="1450" spans="10:12" ht="15" customHeight="1" x14ac:dyDescent="0.25">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Poduzetnički Centar</cp:lastModifiedBy>
  <cp:lastPrinted>2023-12-21T13:12:35Z</cp:lastPrinted>
  <dcterms:created xsi:type="dcterms:W3CDTF">2022-04-01T05:14:30Z</dcterms:created>
  <dcterms:modified xsi:type="dcterms:W3CDTF">2024-01-29T05:56:18Z</dcterms:modified>
</cp:coreProperties>
</file>